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docProps/app.xml" ContentType="application/vnd.openxmlformats-officedocument.extended-properties+xml"/>
  <Override PartName="/docProps/core.xml" ContentType="application/vnd.openxmlformats-package.core-properties+xml"/>
  <Override PartName="/docProps/custom.xml" ContentType="application/vnd.openxmlformats-officedocument.custom-properties+xml"/>
  <Override PartName="/xl/cellimages.xml" ContentType="application/vnd.wps-officedocument.cellimage+xml"/>
  <Override PartName="/xl/sharedStrings.xml" ContentType="application/vnd.openxmlformats-officedocument.spreadsheetml.sharedStrings+xml"/>
  <Override PartName="/xl/styles.xml" ContentType="application/vnd.openxmlformats-officedocument.spreadsheetml.styles+xml"/>
  <Override PartName="/xl/theme/theme1.xml" ContentType="application/vnd.openxmlformats-officedocument.theme+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Types>
</file>

<file path=_rels/.rels><?xml version="1.0" encoding="UTF-8" standalone="yes"?>
<Relationships xmlns="http://schemas.openxmlformats.org/package/2006/relationships"><Relationship Id="rId1" Type="http://schemas.openxmlformats.org/officeDocument/2006/relationships/officeDocument" Target="xl/workbook.xml"/><Relationship Id="rId3" Type="http://schemas.openxmlformats.org/package/2006/relationships/metadata/core-properties" Target="docProps/core.xml"/><Relationship Id="rId2" Type="http://schemas.openxmlformats.org/officeDocument/2006/relationships/extended-properties" Target="docProps/app.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dbsheet="http://web.wps.cn/et/2021/dbsheet">
  <fileVersion appName="xl" lastEdited="3" lowestEdited="5" rupBuild="9302"/>
  <workbookPr/>
  <bookViews>
    <workbookView windowWidth="23040" windowHeight="9000"/>
  </bookViews>
  <sheets>
    <sheet name="Use Test 1" sheetId="1" r:id="rId1"/>
    <sheet name="Use Test 2" sheetId="2" r:id="rId2"/>
    <sheet name="Use Test 3" sheetId="3" r:id="rId3"/>
    <sheet name="Use Test 4" sheetId="4" r:id="rId4"/>
    <sheet name="Use Test 5" sheetId="5" r:id="rId5"/>
    <sheet name="Use Test 6" sheetId="7" r:id="rId6"/>
    <sheet name="BUG REPORT" sheetId="8" r:id="rId7"/>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ellimages.xml><?xml version="1.0" encoding="utf-8"?>
<etc:cellImages xmlns:xdr="http://schemas.openxmlformats.org/drawingml/2006/spreadsheetDrawing" xmlns:r="http://schemas.openxmlformats.org/officeDocument/2006/relationships" xmlns:a="http://schemas.openxmlformats.org/drawingml/2006/main" xmlns:etc="http://www.wps.cn/officeDocument/2017/etCustomData">
  <etc:cellImage>
    <xdr:pic>
      <xdr:nvPicPr>
        <xdr:cNvPr id="3" name="ID_234313A971AB4E8ABC242DB6A4DB9018"/>
        <xdr:cNvPicPr>
          <a:picLocks noChangeAspect="1"/>
        </xdr:cNvPicPr>
      </xdr:nvPicPr>
      <xdr:blipFill>
        <a:blip r:embed="rId1"/>
        <a:stretch>
          <a:fillRect/>
        </a:stretch>
      </xdr:blipFill>
      <xdr:spPr>
        <a:xfrm>
          <a:off x="11803380" y="762000"/>
          <a:ext cx="2994660" cy="3634740"/>
        </a:xfrm>
        <a:prstGeom prst="rect">
          <a:avLst/>
        </a:prstGeom>
        <a:noFill/>
        <a:ln w="9525">
          <a:noFill/>
        </a:ln>
      </xdr:spPr>
    </xdr:pic>
  </etc:cellImage>
  <etc:cellImage>
    <xdr:pic>
      <xdr:nvPicPr>
        <xdr:cNvPr id="4" name="ID_D819656CA1704664BB2A2AFFFC621B9E"/>
        <xdr:cNvPicPr>
          <a:picLocks noChangeAspect="1"/>
        </xdr:cNvPicPr>
      </xdr:nvPicPr>
      <xdr:blipFill>
        <a:blip r:embed="rId2"/>
        <a:stretch>
          <a:fillRect/>
        </a:stretch>
      </xdr:blipFill>
      <xdr:spPr>
        <a:xfrm>
          <a:off x="11803380" y="1310640"/>
          <a:ext cx="3362325" cy="6496050"/>
        </a:xfrm>
        <a:prstGeom prst="rect">
          <a:avLst/>
        </a:prstGeom>
        <a:noFill/>
        <a:ln w="9525">
          <a:noFill/>
        </a:ln>
      </xdr:spPr>
    </xdr:pic>
  </etc:cellImage>
  <etc:cellImage>
    <xdr:pic>
      <xdr:nvPicPr>
        <xdr:cNvPr id="5" name="ID_622C6167ABEB40BB9D575C690FC23A44"/>
        <xdr:cNvPicPr>
          <a:picLocks noChangeAspect="1"/>
        </xdr:cNvPicPr>
      </xdr:nvPicPr>
      <xdr:blipFill>
        <a:blip r:embed="rId3"/>
        <a:stretch>
          <a:fillRect/>
        </a:stretch>
      </xdr:blipFill>
      <xdr:spPr>
        <a:xfrm>
          <a:off x="11803380" y="1859280"/>
          <a:ext cx="3009900" cy="5234940"/>
        </a:xfrm>
        <a:prstGeom prst="rect">
          <a:avLst/>
        </a:prstGeom>
        <a:noFill/>
        <a:ln w="9525">
          <a:noFill/>
        </a:ln>
      </xdr:spPr>
    </xdr:pic>
  </etc:cellImage>
  <etc:cellImage>
    <xdr:pic>
      <xdr:nvPicPr>
        <xdr:cNvPr id="6" name="ID_5007EB92EE7E4E8A9AD37A036043C3EA"/>
        <xdr:cNvPicPr>
          <a:picLocks noChangeAspect="1"/>
        </xdr:cNvPicPr>
      </xdr:nvPicPr>
      <xdr:blipFill>
        <a:blip r:embed="rId4"/>
        <a:stretch>
          <a:fillRect/>
        </a:stretch>
      </xdr:blipFill>
      <xdr:spPr>
        <a:xfrm>
          <a:off x="11803380" y="2956560"/>
          <a:ext cx="2994660" cy="4130040"/>
        </a:xfrm>
        <a:prstGeom prst="rect">
          <a:avLst/>
        </a:prstGeom>
        <a:noFill/>
        <a:ln w="9525">
          <a:noFill/>
        </a:ln>
      </xdr:spPr>
    </xdr:pic>
  </etc:cellImage>
  <etc:cellImage>
    <xdr:pic>
      <xdr:nvPicPr>
        <xdr:cNvPr id="7" name="ID_70431D576E9F4149AA1535145B352FA9"/>
        <xdr:cNvPicPr>
          <a:picLocks noChangeAspect="1"/>
        </xdr:cNvPicPr>
      </xdr:nvPicPr>
      <xdr:blipFill>
        <a:blip r:embed="rId5"/>
        <a:stretch>
          <a:fillRect/>
        </a:stretch>
      </xdr:blipFill>
      <xdr:spPr>
        <a:xfrm>
          <a:off x="11803380" y="4602480"/>
          <a:ext cx="3025140" cy="3855720"/>
        </a:xfrm>
        <a:prstGeom prst="rect">
          <a:avLst/>
        </a:prstGeom>
        <a:noFill/>
        <a:ln w="9525">
          <a:noFill/>
        </a:ln>
      </xdr:spPr>
    </xdr:pic>
  </etc:cellImage>
  <etc:cellImage>
    <xdr:pic>
      <xdr:nvPicPr>
        <xdr:cNvPr id="8" name="ID_97D547E334704F5CA646F2ACACD21480"/>
        <xdr:cNvPicPr>
          <a:picLocks noChangeAspect="1"/>
        </xdr:cNvPicPr>
      </xdr:nvPicPr>
      <xdr:blipFill>
        <a:blip r:embed="rId6"/>
        <a:stretch>
          <a:fillRect/>
        </a:stretch>
      </xdr:blipFill>
      <xdr:spPr>
        <a:xfrm>
          <a:off x="11803380" y="10706100"/>
          <a:ext cx="3017520" cy="3589020"/>
        </a:xfrm>
        <a:prstGeom prst="rect">
          <a:avLst/>
        </a:prstGeom>
        <a:noFill/>
        <a:ln w="9525">
          <a:noFill/>
        </a:ln>
      </xdr:spPr>
    </xdr:pic>
  </etc:cellImage>
  <etc:cellImage>
    <xdr:pic>
      <xdr:nvPicPr>
        <xdr:cNvPr id="9" name="ID_FF6C00F491BE4946A5B02358A975D11E"/>
        <xdr:cNvPicPr>
          <a:picLocks noChangeAspect="1"/>
        </xdr:cNvPicPr>
      </xdr:nvPicPr>
      <xdr:blipFill>
        <a:blip r:embed="rId7"/>
        <a:stretch>
          <a:fillRect/>
        </a:stretch>
      </xdr:blipFill>
      <xdr:spPr>
        <a:xfrm>
          <a:off x="11803380" y="9909175"/>
          <a:ext cx="2987040" cy="3779520"/>
        </a:xfrm>
        <a:prstGeom prst="rect">
          <a:avLst/>
        </a:prstGeom>
        <a:noFill/>
        <a:ln w="9525">
          <a:noFill/>
        </a:ln>
      </xdr:spPr>
    </xdr:pic>
  </etc:cellImage>
  <etc:cellImage>
    <xdr:pic>
      <xdr:nvPicPr>
        <xdr:cNvPr id="10" name="ID_DD8299449537405CBB5822805C48FA34"/>
        <xdr:cNvPicPr>
          <a:picLocks noChangeAspect="1"/>
        </xdr:cNvPicPr>
      </xdr:nvPicPr>
      <xdr:blipFill>
        <a:blip r:embed="rId8"/>
        <a:stretch>
          <a:fillRect/>
        </a:stretch>
      </xdr:blipFill>
      <xdr:spPr>
        <a:xfrm>
          <a:off x="11803380" y="11372215"/>
          <a:ext cx="2956560" cy="3703320"/>
        </a:xfrm>
        <a:prstGeom prst="rect">
          <a:avLst/>
        </a:prstGeom>
        <a:noFill/>
        <a:ln w="9525">
          <a:noFill/>
        </a:ln>
      </xdr:spPr>
    </xdr:pic>
  </etc:cellImage>
  <etc:cellImage>
    <xdr:pic>
      <xdr:nvPicPr>
        <xdr:cNvPr id="11" name="ID_BCB8212D3125430382C8C1C964A7A8AF"/>
        <xdr:cNvPicPr>
          <a:picLocks noChangeAspect="1"/>
        </xdr:cNvPicPr>
      </xdr:nvPicPr>
      <xdr:blipFill>
        <a:blip r:embed="rId9"/>
        <a:stretch>
          <a:fillRect/>
        </a:stretch>
      </xdr:blipFill>
      <xdr:spPr>
        <a:xfrm>
          <a:off x="11803380" y="12835255"/>
          <a:ext cx="3017520" cy="3634740"/>
        </a:xfrm>
        <a:prstGeom prst="rect">
          <a:avLst/>
        </a:prstGeom>
        <a:noFill/>
        <a:ln w="9525">
          <a:noFill/>
        </a:ln>
      </xdr:spPr>
    </xdr:pic>
  </etc:cellImage>
  <etc:cellImage>
    <xdr:pic>
      <xdr:nvPicPr>
        <xdr:cNvPr id="12" name="ID_C964A0D428A84302AB6D055D0C74A55A"/>
        <xdr:cNvPicPr>
          <a:picLocks noChangeAspect="1"/>
        </xdr:cNvPicPr>
      </xdr:nvPicPr>
      <xdr:blipFill>
        <a:blip r:embed="rId10"/>
        <a:stretch>
          <a:fillRect/>
        </a:stretch>
      </xdr:blipFill>
      <xdr:spPr>
        <a:xfrm>
          <a:off x="11803380" y="16355060"/>
          <a:ext cx="3017520" cy="3520440"/>
        </a:xfrm>
        <a:prstGeom prst="rect">
          <a:avLst/>
        </a:prstGeom>
        <a:noFill/>
        <a:ln w="9525">
          <a:noFill/>
        </a:ln>
      </xdr:spPr>
    </xdr:pic>
  </etc:cellImage>
  <etc:cellImage>
    <xdr:pic>
      <xdr:nvPicPr>
        <xdr:cNvPr id="13" name="ID_F3239D7EA8E54F8FB8D2CD9854205497"/>
        <xdr:cNvPicPr>
          <a:picLocks noChangeAspect="1"/>
        </xdr:cNvPicPr>
      </xdr:nvPicPr>
      <xdr:blipFill>
        <a:blip r:embed="rId11"/>
        <a:stretch>
          <a:fillRect/>
        </a:stretch>
      </xdr:blipFill>
      <xdr:spPr>
        <a:xfrm>
          <a:off x="11803380" y="15761335"/>
          <a:ext cx="2979420" cy="3703320"/>
        </a:xfrm>
        <a:prstGeom prst="rect">
          <a:avLst/>
        </a:prstGeom>
        <a:noFill/>
        <a:ln w="9525">
          <a:noFill/>
        </a:ln>
      </xdr:spPr>
    </xdr:pic>
  </etc:cellImage>
  <etc:cellImage>
    <xdr:pic>
      <xdr:nvPicPr>
        <xdr:cNvPr id="14" name="ID_E4D367378E4A441B9DAA2A012EDC7DEE"/>
        <xdr:cNvPicPr>
          <a:picLocks noChangeAspect="1"/>
        </xdr:cNvPicPr>
      </xdr:nvPicPr>
      <xdr:blipFill>
        <a:blip r:embed="rId12"/>
        <a:stretch>
          <a:fillRect/>
        </a:stretch>
      </xdr:blipFill>
      <xdr:spPr>
        <a:xfrm>
          <a:off x="11803380" y="17224375"/>
          <a:ext cx="3017520" cy="3749040"/>
        </a:xfrm>
        <a:prstGeom prst="rect">
          <a:avLst/>
        </a:prstGeom>
        <a:noFill/>
        <a:ln w="9525">
          <a:noFill/>
        </a:ln>
      </xdr:spPr>
    </xdr:pic>
  </etc:cellImage>
  <etc:cellImage>
    <xdr:pic>
      <xdr:nvPicPr>
        <xdr:cNvPr id="15" name="ID_9A874F31EDA147A7B7909DAFE0C51887"/>
        <xdr:cNvPicPr>
          <a:picLocks noChangeAspect="1"/>
        </xdr:cNvPicPr>
      </xdr:nvPicPr>
      <xdr:blipFill>
        <a:blip r:embed="rId13"/>
        <a:stretch>
          <a:fillRect/>
        </a:stretch>
      </xdr:blipFill>
      <xdr:spPr>
        <a:xfrm>
          <a:off x="11803380" y="18687415"/>
          <a:ext cx="3009900" cy="3771900"/>
        </a:xfrm>
        <a:prstGeom prst="rect">
          <a:avLst/>
        </a:prstGeom>
        <a:noFill/>
        <a:ln w="9525">
          <a:noFill/>
        </a:ln>
      </xdr:spPr>
    </xdr:pic>
  </etc:cellImage>
  <etc:cellImage>
    <xdr:pic>
      <xdr:nvPicPr>
        <xdr:cNvPr id="16" name="ID_1B59766AA8E64960A8D6A87C52075324"/>
        <xdr:cNvPicPr>
          <a:picLocks noChangeAspect="1"/>
        </xdr:cNvPicPr>
      </xdr:nvPicPr>
      <xdr:blipFill>
        <a:blip r:embed="rId14"/>
        <a:stretch>
          <a:fillRect/>
        </a:stretch>
      </xdr:blipFill>
      <xdr:spPr>
        <a:xfrm>
          <a:off x="11803380" y="20150455"/>
          <a:ext cx="2987040" cy="3924300"/>
        </a:xfrm>
        <a:prstGeom prst="rect">
          <a:avLst/>
        </a:prstGeom>
        <a:noFill/>
        <a:ln w="9525">
          <a:noFill/>
        </a:ln>
      </xdr:spPr>
    </xdr:pic>
  </etc:cellImage>
  <etc:cellImage>
    <xdr:pic>
      <xdr:nvPicPr>
        <xdr:cNvPr id="17" name="ID_BB95178CE30A42C4B62AAE6CC24B29E5"/>
        <xdr:cNvPicPr>
          <a:picLocks noChangeAspect="1"/>
        </xdr:cNvPicPr>
      </xdr:nvPicPr>
      <xdr:blipFill>
        <a:blip r:embed="rId15"/>
        <a:stretch>
          <a:fillRect/>
        </a:stretch>
      </xdr:blipFill>
      <xdr:spPr>
        <a:xfrm>
          <a:off x="11803380" y="21613495"/>
          <a:ext cx="3025140" cy="3710940"/>
        </a:xfrm>
        <a:prstGeom prst="rect">
          <a:avLst/>
        </a:prstGeom>
        <a:noFill/>
        <a:ln w="9525">
          <a:noFill/>
        </a:ln>
      </xdr:spPr>
    </xdr:pic>
  </etc:cellImage>
  <etc:cellImage>
    <xdr:pic>
      <xdr:nvPicPr>
        <xdr:cNvPr id="18" name="ID_09E7FE371F2044A0862F8D623516B13B"/>
        <xdr:cNvPicPr>
          <a:picLocks noChangeAspect="1"/>
        </xdr:cNvPicPr>
      </xdr:nvPicPr>
      <xdr:blipFill>
        <a:blip r:embed="rId16"/>
        <a:stretch>
          <a:fillRect/>
        </a:stretch>
      </xdr:blipFill>
      <xdr:spPr>
        <a:xfrm>
          <a:off x="11803380" y="23076535"/>
          <a:ext cx="3063240" cy="3550920"/>
        </a:xfrm>
        <a:prstGeom prst="rect">
          <a:avLst/>
        </a:prstGeom>
        <a:noFill/>
        <a:ln w="9525">
          <a:noFill/>
        </a:ln>
      </xdr:spPr>
    </xdr:pic>
  </etc:cellImage>
  <etc:cellImage>
    <xdr:pic>
      <xdr:nvPicPr>
        <xdr:cNvPr id="19" name="ID_30B15EFC5E904B50B5FB57800CA9899E"/>
        <xdr:cNvPicPr>
          <a:picLocks noChangeAspect="1"/>
        </xdr:cNvPicPr>
      </xdr:nvPicPr>
      <xdr:blipFill>
        <a:blip r:embed="rId17"/>
        <a:stretch>
          <a:fillRect/>
        </a:stretch>
      </xdr:blipFill>
      <xdr:spPr>
        <a:xfrm>
          <a:off x="11803380" y="28585160"/>
          <a:ext cx="3009900" cy="3581400"/>
        </a:xfrm>
        <a:prstGeom prst="rect">
          <a:avLst/>
        </a:prstGeom>
        <a:noFill/>
        <a:ln w="9525">
          <a:noFill/>
        </a:ln>
      </xdr:spPr>
    </xdr:pic>
  </etc:cellImage>
  <etc:cellImage>
    <xdr:pic>
      <xdr:nvPicPr>
        <xdr:cNvPr id="20" name="ID_D76F4BC2754C4A0AB3B27E341E79CB59"/>
        <xdr:cNvPicPr>
          <a:picLocks noChangeAspect="1"/>
        </xdr:cNvPicPr>
      </xdr:nvPicPr>
      <xdr:blipFill>
        <a:blip r:embed="rId18"/>
        <a:stretch>
          <a:fillRect/>
        </a:stretch>
      </xdr:blipFill>
      <xdr:spPr>
        <a:xfrm>
          <a:off x="11803380" y="28123515"/>
          <a:ext cx="2971800" cy="3558540"/>
        </a:xfrm>
        <a:prstGeom prst="rect">
          <a:avLst/>
        </a:prstGeom>
        <a:noFill/>
        <a:ln w="9525">
          <a:noFill/>
        </a:ln>
      </xdr:spPr>
    </xdr:pic>
  </etc:cellImage>
  <etc:cellImage>
    <xdr:pic>
      <xdr:nvPicPr>
        <xdr:cNvPr id="21" name="ID_8F7CC26BF47E4705AFE5919A45DDB01E"/>
        <xdr:cNvPicPr>
          <a:picLocks noChangeAspect="1"/>
        </xdr:cNvPicPr>
      </xdr:nvPicPr>
      <xdr:blipFill>
        <a:blip r:embed="rId19"/>
        <a:stretch>
          <a:fillRect/>
        </a:stretch>
      </xdr:blipFill>
      <xdr:spPr>
        <a:xfrm>
          <a:off x="11803380" y="33636585"/>
          <a:ext cx="2987040" cy="3642360"/>
        </a:xfrm>
        <a:prstGeom prst="rect">
          <a:avLst/>
        </a:prstGeom>
        <a:noFill/>
        <a:ln w="9525">
          <a:noFill/>
        </a:ln>
      </xdr:spPr>
    </xdr:pic>
  </etc:cellImage>
  <etc:cellImage>
    <xdr:pic>
      <xdr:nvPicPr>
        <xdr:cNvPr id="22" name="ID_6E09C893F34A4B15BE456E11D600B397"/>
        <xdr:cNvPicPr>
          <a:picLocks noChangeAspect="1"/>
        </xdr:cNvPicPr>
      </xdr:nvPicPr>
      <xdr:blipFill>
        <a:blip r:embed="rId20"/>
        <a:stretch>
          <a:fillRect/>
        </a:stretch>
      </xdr:blipFill>
      <xdr:spPr>
        <a:xfrm>
          <a:off x="11803380" y="37199570"/>
          <a:ext cx="2994660" cy="3558540"/>
        </a:xfrm>
        <a:prstGeom prst="rect">
          <a:avLst/>
        </a:prstGeom>
        <a:noFill/>
        <a:ln w="9525">
          <a:noFill/>
        </a:ln>
      </xdr:spPr>
    </xdr:pic>
  </etc:cellImage>
  <etc:cellImage>
    <xdr:pic>
      <xdr:nvPicPr>
        <xdr:cNvPr id="23" name="ID_26251727EA4B49B4A448121F8977DC81"/>
        <xdr:cNvPicPr>
          <a:picLocks noChangeAspect="1"/>
        </xdr:cNvPicPr>
      </xdr:nvPicPr>
      <xdr:blipFill>
        <a:blip r:embed="rId21"/>
        <a:stretch>
          <a:fillRect/>
        </a:stretch>
      </xdr:blipFill>
      <xdr:spPr>
        <a:xfrm>
          <a:off x="11803380" y="40671750"/>
          <a:ext cx="3009900" cy="3710940"/>
        </a:xfrm>
        <a:prstGeom prst="rect">
          <a:avLst/>
        </a:prstGeom>
        <a:noFill/>
        <a:ln w="9525">
          <a:noFill/>
        </a:ln>
      </xdr:spPr>
    </xdr:pic>
  </etc:cellImage>
  <etc:cellImage>
    <xdr:pic>
      <xdr:nvPicPr>
        <xdr:cNvPr id="24" name="ID_E8EF5AB4B7594C2D9498C19B77B19E93"/>
        <xdr:cNvPicPr>
          <a:picLocks noChangeAspect="1"/>
        </xdr:cNvPicPr>
      </xdr:nvPicPr>
      <xdr:blipFill>
        <a:blip r:embed="rId22"/>
        <a:stretch>
          <a:fillRect/>
        </a:stretch>
      </xdr:blipFill>
      <xdr:spPr>
        <a:xfrm>
          <a:off x="11803380" y="44273470"/>
          <a:ext cx="2979420" cy="3543300"/>
        </a:xfrm>
        <a:prstGeom prst="rect">
          <a:avLst/>
        </a:prstGeom>
        <a:noFill/>
        <a:ln w="9525">
          <a:noFill/>
        </a:ln>
      </xdr:spPr>
    </xdr:pic>
  </etc:cellImage>
  <etc:cellImage>
    <xdr:pic>
      <xdr:nvPicPr>
        <xdr:cNvPr id="25" name="ID_EB566EBF1F054111ACA7F4355FF90451"/>
        <xdr:cNvPicPr>
          <a:picLocks noChangeAspect="1"/>
        </xdr:cNvPicPr>
      </xdr:nvPicPr>
      <xdr:blipFill>
        <a:blip r:embed="rId23"/>
        <a:stretch>
          <a:fillRect/>
        </a:stretch>
      </xdr:blipFill>
      <xdr:spPr>
        <a:xfrm>
          <a:off x="11803380" y="47748825"/>
          <a:ext cx="2987040" cy="3657600"/>
        </a:xfrm>
        <a:prstGeom prst="rect">
          <a:avLst/>
        </a:prstGeom>
        <a:noFill/>
        <a:ln w="9525">
          <a:noFill/>
        </a:ln>
      </xdr:spPr>
    </xdr:pic>
  </etc:cellImage>
  <etc:cellImage>
    <xdr:pic>
      <xdr:nvPicPr>
        <xdr:cNvPr id="26" name="ID_49D733E7AAF74D2E8D8C02F65FD83A97"/>
        <xdr:cNvPicPr>
          <a:picLocks noChangeAspect="1"/>
        </xdr:cNvPicPr>
      </xdr:nvPicPr>
      <xdr:blipFill>
        <a:blip r:embed="rId24"/>
        <a:stretch>
          <a:fillRect/>
        </a:stretch>
      </xdr:blipFill>
      <xdr:spPr>
        <a:xfrm>
          <a:off x="11803380" y="51326415"/>
          <a:ext cx="2987040" cy="3779520"/>
        </a:xfrm>
        <a:prstGeom prst="rect">
          <a:avLst/>
        </a:prstGeom>
        <a:noFill/>
        <a:ln w="9525">
          <a:noFill/>
        </a:ln>
      </xdr:spPr>
    </xdr:pic>
  </etc:cellImage>
  <etc:cellImage>
    <xdr:pic>
      <xdr:nvPicPr>
        <xdr:cNvPr id="27" name="ID_2FE47B94989245428FBD16C7C05F5F72"/>
        <xdr:cNvPicPr>
          <a:picLocks noChangeAspect="1"/>
        </xdr:cNvPicPr>
      </xdr:nvPicPr>
      <xdr:blipFill>
        <a:blip r:embed="rId25"/>
        <a:stretch>
          <a:fillRect/>
        </a:stretch>
      </xdr:blipFill>
      <xdr:spPr>
        <a:xfrm>
          <a:off x="11803380" y="55022115"/>
          <a:ext cx="2994660" cy="3855720"/>
        </a:xfrm>
        <a:prstGeom prst="rect">
          <a:avLst/>
        </a:prstGeom>
        <a:noFill/>
        <a:ln w="9525">
          <a:noFill/>
        </a:ln>
      </xdr:spPr>
    </xdr:pic>
  </etc:cellImage>
  <etc:cellImage>
    <xdr:pic>
      <xdr:nvPicPr>
        <xdr:cNvPr id="28" name="ID_493F286726A24678AB99E7820E7E7FC5"/>
        <xdr:cNvPicPr>
          <a:picLocks noChangeAspect="1"/>
        </xdr:cNvPicPr>
      </xdr:nvPicPr>
      <xdr:blipFill>
        <a:blip r:embed="rId26"/>
        <a:stretch>
          <a:fillRect/>
        </a:stretch>
      </xdr:blipFill>
      <xdr:spPr>
        <a:xfrm>
          <a:off x="11803380" y="58782585"/>
          <a:ext cx="2979420" cy="2308860"/>
        </a:xfrm>
        <a:prstGeom prst="rect">
          <a:avLst/>
        </a:prstGeom>
        <a:noFill/>
        <a:ln w="9525">
          <a:noFill/>
        </a:ln>
      </xdr:spPr>
    </xdr:pic>
  </etc:cellImage>
  <etc:cellImage>
    <xdr:pic>
      <xdr:nvPicPr>
        <xdr:cNvPr id="29" name="ID_22512B480A104164B1171E5AAF58DC6F"/>
        <xdr:cNvPicPr>
          <a:picLocks noChangeAspect="1"/>
        </xdr:cNvPicPr>
      </xdr:nvPicPr>
      <xdr:blipFill>
        <a:blip r:embed="rId27"/>
        <a:stretch>
          <a:fillRect/>
        </a:stretch>
      </xdr:blipFill>
      <xdr:spPr>
        <a:xfrm>
          <a:off x="11803380" y="58131075"/>
          <a:ext cx="3025140" cy="2987040"/>
        </a:xfrm>
        <a:prstGeom prst="rect">
          <a:avLst/>
        </a:prstGeom>
        <a:noFill/>
        <a:ln w="9525">
          <a:noFill/>
        </a:ln>
      </xdr:spPr>
    </xdr:pic>
  </etc:cellImage>
  <etc:cellImage>
    <xdr:pic>
      <xdr:nvPicPr>
        <xdr:cNvPr id="30" name="ID_B9F1A8ABDB454681B872D10767EF695B"/>
        <xdr:cNvPicPr>
          <a:picLocks noChangeAspect="1"/>
        </xdr:cNvPicPr>
      </xdr:nvPicPr>
      <xdr:blipFill>
        <a:blip r:embed="rId27"/>
        <a:stretch>
          <a:fillRect/>
        </a:stretch>
      </xdr:blipFill>
      <xdr:spPr>
        <a:xfrm>
          <a:off x="11803380" y="59959875"/>
          <a:ext cx="3025140" cy="2987040"/>
        </a:xfrm>
        <a:prstGeom prst="rect">
          <a:avLst/>
        </a:prstGeom>
        <a:noFill/>
        <a:ln w="9525">
          <a:noFill/>
        </a:ln>
      </xdr:spPr>
    </xdr:pic>
  </etc:cellImage>
  <etc:cellImage>
    <xdr:pic>
      <xdr:nvPicPr>
        <xdr:cNvPr id="31" name="ID_D9E4F474F8D0492C917910E346EC2FD6"/>
        <xdr:cNvPicPr>
          <a:picLocks noChangeAspect="1"/>
        </xdr:cNvPicPr>
      </xdr:nvPicPr>
      <xdr:blipFill>
        <a:blip r:embed="rId28"/>
        <a:stretch>
          <a:fillRect/>
        </a:stretch>
      </xdr:blipFill>
      <xdr:spPr>
        <a:xfrm>
          <a:off x="11803380" y="61788675"/>
          <a:ext cx="2987040" cy="2827020"/>
        </a:xfrm>
        <a:prstGeom prst="rect">
          <a:avLst/>
        </a:prstGeom>
        <a:noFill/>
        <a:ln w="9525">
          <a:noFill/>
        </a:ln>
      </xdr:spPr>
    </xdr:pic>
  </etc:cellImage>
  <etc:cellImage>
    <xdr:pic>
      <xdr:nvPicPr>
        <xdr:cNvPr id="32" name="ID_E7ED49E957F9425CA086DB96B543B8CF"/>
        <xdr:cNvPicPr>
          <a:picLocks noChangeAspect="1"/>
        </xdr:cNvPicPr>
      </xdr:nvPicPr>
      <xdr:blipFill>
        <a:blip r:embed="rId29"/>
        <a:stretch>
          <a:fillRect/>
        </a:stretch>
      </xdr:blipFill>
      <xdr:spPr>
        <a:xfrm>
          <a:off x="11803380" y="65619630"/>
          <a:ext cx="2994660" cy="2491740"/>
        </a:xfrm>
        <a:prstGeom prst="rect">
          <a:avLst/>
        </a:prstGeom>
        <a:noFill/>
        <a:ln w="9525">
          <a:noFill/>
        </a:ln>
      </xdr:spPr>
    </xdr:pic>
  </etc:cellImage>
  <etc:cellImage>
    <xdr:pic>
      <xdr:nvPicPr>
        <xdr:cNvPr id="33" name="ID_54D420DDC57548DD9BB3047D0398E927"/>
        <xdr:cNvPicPr>
          <a:picLocks noChangeAspect="1"/>
        </xdr:cNvPicPr>
      </xdr:nvPicPr>
      <xdr:blipFill>
        <a:blip r:embed="rId30"/>
        <a:stretch>
          <a:fillRect/>
        </a:stretch>
      </xdr:blipFill>
      <xdr:spPr>
        <a:xfrm>
          <a:off x="11803380" y="66506725"/>
          <a:ext cx="3017520" cy="2522220"/>
        </a:xfrm>
        <a:prstGeom prst="rect">
          <a:avLst/>
        </a:prstGeom>
        <a:noFill/>
        <a:ln w="9525">
          <a:noFill/>
        </a:ln>
      </xdr:spPr>
    </xdr:pic>
  </etc:cellImage>
  <etc:cellImage>
    <xdr:pic>
      <xdr:nvPicPr>
        <xdr:cNvPr id="34" name="ID_18E1E99AE9E644F0B06C4A1A92FE0043"/>
        <xdr:cNvPicPr>
          <a:picLocks noChangeAspect="1"/>
        </xdr:cNvPicPr>
      </xdr:nvPicPr>
      <xdr:blipFill>
        <a:blip r:embed="rId30"/>
        <a:stretch>
          <a:fillRect/>
        </a:stretch>
      </xdr:blipFill>
      <xdr:spPr>
        <a:xfrm>
          <a:off x="11803380" y="75650725"/>
          <a:ext cx="3017520" cy="2522220"/>
        </a:xfrm>
        <a:prstGeom prst="rect">
          <a:avLst/>
        </a:prstGeom>
        <a:noFill/>
        <a:ln w="9525">
          <a:noFill/>
        </a:ln>
      </xdr:spPr>
    </xdr:pic>
  </etc:cellImage>
  <etc:cellImage>
    <xdr:pic>
      <xdr:nvPicPr>
        <xdr:cNvPr id="35" name="ID_588AC613BD3749D58A63F066015B0438"/>
        <xdr:cNvPicPr>
          <a:picLocks noChangeAspect="1"/>
        </xdr:cNvPicPr>
      </xdr:nvPicPr>
      <xdr:blipFill>
        <a:blip r:embed="rId31"/>
        <a:stretch>
          <a:fillRect/>
        </a:stretch>
      </xdr:blipFill>
      <xdr:spPr>
        <a:xfrm>
          <a:off x="11803380" y="70507225"/>
          <a:ext cx="2987040" cy="2415540"/>
        </a:xfrm>
        <a:prstGeom prst="rect">
          <a:avLst/>
        </a:prstGeom>
        <a:noFill/>
        <a:ln w="9525">
          <a:noFill/>
        </a:ln>
      </xdr:spPr>
    </xdr:pic>
  </etc:cellImage>
  <etc:cellImage>
    <xdr:pic>
      <xdr:nvPicPr>
        <xdr:cNvPr id="36" name="ID_FBE768A87ED24F1A8E6FEA8A9BF8D655"/>
        <xdr:cNvPicPr>
          <a:picLocks noChangeAspect="1"/>
        </xdr:cNvPicPr>
      </xdr:nvPicPr>
      <xdr:blipFill>
        <a:blip r:embed="rId32"/>
        <a:stretch>
          <a:fillRect/>
        </a:stretch>
      </xdr:blipFill>
      <xdr:spPr>
        <a:xfrm>
          <a:off x="11803380" y="72257285"/>
          <a:ext cx="3009900" cy="2407920"/>
        </a:xfrm>
        <a:prstGeom prst="rect">
          <a:avLst/>
        </a:prstGeom>
        <a:noFill/>
        <a:ln w="9525">
          <a:noFill/>
        </a:ln>
      </xdr:spPr>
    </xdr:pic>
  </etc:cellImage>
  <etc:cellImage>
    <xdr:pic>
      <xdr:nvPicPr>
        <xdr:cNvPr id="37" name="ID_CCACE53E11CC489BA731A84BF56AF4ED"/>
        <xdr:cNvPicPr>
          <a:picLocks noChangeAspect="1"/>
        </xdr:cNvPicPr>
      </xdr:nvPicPr>
      <xdr:blipFill>
        <a:blip r:embed="rId33"/>
        <a:stretch>
          <a:fillRect/>
        </a:stretch>
      </xdr:blipFill>
      <xdr:spPr>
        <a:xfrm>
          <a:off x="11803380" y="73544430"/>
          <a:ext cx="2987040" cy="2484120"/>
        </a:xfrm>
        <a:prstGeom prst="rect">
          <a:avLst/>
        </a:prstGeom>
        <a:noFill/>
        <a:ln w="9525">
          <a:noFill/>
        </a:ln>
      </xdr:spPr>
    </xdr:pic>
  </etc:cellImage>
  <etc:cellImage>
    <xdr:pic>
      <xdr:nvPicPr>
        <xdr:cNvPr id="38" name="ID_6C3ADE92BFA94F09ABD19BC4F1F9669E"/>
        <xdr:cNvPicPr>
          <a:picLocks noChangeAspect="1"/>
        </xdr:cNvPicPr>
      </xdr:nvPicPr>
      <xdr:blipFill>
        <a:blip r:embed="rId34"/>
        <a:stretch>
          <a:fillRect/>
        </a:stretch>
      </xdr:blipFill>
      <xdr:spPr>
        <a:xfrm>
          <a:off x="11803380" y="76497815"/>
          <a:ext cx="2994660" cy="2872740"/>
        </a:xfrm>
        <a:prstGeom prst="rect">
          <a:avLst/>
        </a:prstGeom>
        <a:noFill/>
        <a:ln w="9525">
          <a:noFill/>
        </a:ln>
      </xdr:spPr>
    </xdr:pic>
  </etc:cellImage>
  <etc:cellImage>
    <xdr:pic>
      <xdr:nvPicPr>
        <xdr:cNvPr id="39" name="ID_770C18513B0E493A9373104DD5A2C090"/>
        <xdr:cNvPicPr>
          <a:picLocks noChangeAspect="1"/>
        </xdr:cNvPicPr>
      </xdr:nvPicPr>
      <xdr:blipFill>
        <a:blip r:embed="rId35"/>
        <a:stretch>
          <a:fillRect/>
        </a:stretch>
      </xdr:blipFill>
      <xdr:spPr>
        <a:xfrm>
          <a:off x="11803380" y="81754345"/>
          <a:ext cx="2987040" cy="2095500"/>
        </a:xfrm>
        <a:prstGeom prst="rect">
          <a:avLst/>
        </a:prstGeom>
        <a:noFill/>
        <a:ln w="9525">
          <a:noFill/>
        </a:ln>
      </xdr:spPr>
    </xdr:pic>
  </etc:cellImage>
  <etc:cellImage>
    <xdr:pic>
      <xdr:nvPicPr>
        <xdr:cNvPr id="40" name="ID_0F96BF6EEAE24773B4EF4D64B721BDCE"/>
        <xdr:cNvPicPr>
          <a:picLocks noChangeAspect="1"/>
        </xdr:cNvPicPr>
      </xdr:nvPicPr>
      <xdr:blipFill>
        <a:blip r:embed="rId36"/>
        <a:stretch>
          <a:fillRect/>
        </a:stretch>
      </xdr:blipFill>
      <xdr:spPr>
        <a:xfrm>
          <a:off x="11803380" y="83193255"/>
          <a:ext cx="2971800" cy="3512820"/>
        </a:xfrm>
        <a:prstGeom prst="rect">
          <a:avLst/>
        </a:prstGeom>
        <a:noFill/>
        <a:ln w="9525">
          <a:noFill/>
        </a:ln>
      </xdr:spPr>
    </xdr:pic>
  </etc:cellImage>
  <etc:cellImage>
    <xdr:pic>
      <xdr:nvPicPr>
        <xdr:cNvPr id="41" name="ID_32EAE8C7798847298B1D8E1CB831BE23"/>
        <xdr:cNvPicPr>
          <a:picLocks noChangeAspect="1"/>
        </xdr:cNvPicPr>
      </xdr:nvPicPr>
      <xdr:blipFill>
        <a:blip r:embed="rId37"/>
        <a:stretch>
          <a:fillRect/>
        </a:stretch>
      </xdr:blipFill>
      <xdr:spPr>
        <a:xfrm>
          <a:off x="11803380" y="85340190"/>
          <a:ext cx="2956560" cy="3368040"/>
        </a:xfrm>
        <a:prstGeom prst="rect">
          <a:avLst/>
        </a:prstGeom>
        <a:noFill/>
        <a:ln w="9525">
          <a:noFill/>
        </a:ln>
      </xdr:spPr>
    </xdr:pic>
  </etc:cellImage>
  <etc:cellImage>
    <xdr:pic>
      <xdr:nvPicPr>
        <xdr:cNvPr id="43" name="ID_5CBAB08193C844A28D8981F2EB72EC20"/>
        <xdr:cNvPicPr>
          <a:picLocks noChangeAspect="1"/>
        </xdr:cNvPicPr>
      </xdr:nvPicPr>
      <xdr:blipFill>
        <a:blip r:embed="rId38"/>
        <a:stretch>
          <a:fillRect/>
        </a:stretch>
      </xdr:blipFill>
      <xdr:spPr>
        <a:xfrm>
          <a:off x="11803380" y="87168990"/>
          <a:ext cx="2948940" cy="4587240"/>
        </a:xfrm>
        <a:prstGeom prst="rect">
          <a:avLst/>
        </a:prstGeom>
        <a:noFill/>
        <a:ln w="9525">
          <a:noFill/>
        </a:ln>
      </xdr:spPr>
    </xdr:pic>
  </etc:cellImage>
  <etc:cellImage>
    <xdr:pic>
      <xdr:nvPicPr>
        <xdr:cNvPr id="44" name="ID_1A046A0336AE4F76A429B2FA99D009CF"/>
        <xdr:cNvPicPr>
          <a:picLocks noChangeAspect="1"/>
        </xdr:cNvPicPr>
      </xdr:nvPicPr>
      <xdr:blipFill>
        <a:blip r:embed="rId39"/>
        <a:stretch>
          <a:fillRect/>
        </a:stretch>
      </xdr:blipFill>
      <xdr:spPr>
        <a:xfrm>
          <a:off x="11803380" y="86437470"/>
          <a:ext cx="3648075" cy="8001000"/>
        </a:xfrm>
        <a:prstGeom prst="rect">
          <a:avLst/>
        </a:prstGeom>
        <a:noFill/>
        <a:ln w="9525">
          <a:noFill/>
        </a:ln>
      </xdr:spPr>
    </xdr:pic>
  </etc:cellImage>
  <etc:cellImage>
    <xdr:pic>
      <xdr:nvPicPr>
        <xdr:cNvPr id="2" name="ID_395C667B0E044B4A8FD4D38FC9498BF7"/>
        <xdr:cNvPicPr>
          <a:picLocks noChangeAspect="1"/>
        </xdr:cNvPicPr>
      </xdr:nvPicPr>
      <xdr:blipFill>
        <a:blip r:embed="rId40"/>
        <a:stretch>
          <a:fillRect/>
        </a:stretch>
      </xdr:blipFill>
      <xdr:spPr>
        <a:xfrm>
          <a:off x="12397740" y="954405"/>
          <a:ext cx="2971800" cy="5265420"/>
        </a:xfrm>
        <a:prstGeom prst="rect">
          <a:avLst/>
        </a:prstGeom>
        <a:noFill/>
        <a:ln w="9525">
          <a:noFill/>
        </a:ln>
      </xdr:spPr>
    </xdr:pic>
  </etc:cellImage>
  <etc:cellImage>
    <xdr:pic>
      <xdr:nvPicPr>
        <xdr:cNvPr id="46" name="ID_E0F9F20DD1C24503857D09BDB280DBE7"/>
        <xdr:cNvPicPr>
          <a:picLocks noChangeAspect="1"/>
        </xdr:cNvPicPr>
      </xdr:nvPicPr>
      <xdr:blipFill>
        <a:blip r:embed="rId41"/>
        <a:stretch>
          <a:fillRect/>
        </a:stretch>
      </xdr:blipFill>
      <xdr:spPr>
        <a:xfrm>
          <a:off x="12397740" y="1503045"/>
          <a:ext cx="3063240" cy="6591300"/>
        </a:xfrm>
        <a:prstGeom prst="rect">
          <a:avLst/>
        </a:prstGeom>
        <a:noFill/>
        <a:ln w="9525">
          <a:noFill/>
        </a:ln>
      </xdr:spPr>
    </xdr:pic>
  </etc:cellImage>
  <etc:cellImage>
    <xdr:pic>
      <xdr:nvPicPr>
        <xdr:cNvPr id="47" name="ID_993CD0F792DC4061A6EEC7B7B2F5CD8E"/>
        <xdr:cNvPicPr>
          <a:picLocks noChangeAspect="1"/>
        </xdr:cNvPicPr>
      </xdr:nvPicPr>
      <xdr:blipFill>
        <a:blip r:embed="rId42"/>
        <a:stretch>
          <a:fillRect/>
        </a:stretch>
      </xdr:blipFill>
      <xdr:spPr>
        <a:xfrm>
          <a:off x="12397740" y="2051685"/>
          <a:ext cx="3048000" cy="6598920"/>
        </a:xfrm>
        <a:prstGeom prst="rect">
          <a:avLst/>
        </a:prstGeom>
        <a:noFill/>
        <a:ln w="9525">
          <a:noFill/>
        </a:ln>
      </xdr:spPr>
    </xdr:pic>
  </etc:cellImage>
  <etc:cellImage>
    <xdr:pic>
      <xdr:nvPicPr>
        <xdr:cNvPr id="48" name="ID_E2AECC8C56FA40CD9F5F1F04ECC6D60D"/>
        <xdr:cNvPicPr>
          <a:picLocks noChangeAspect="1"/>
        </xdr:cNvPicPr>
      </xdr:nvPicPr>
      <xdr:blipFill>
        <a:blip r:embed="rId43"/>
        <a:stretch>
          <a:fillRect/>
        </a:stretch>
      </xdr:blipFill>
      <xdr:spPr>
        <a:xfrm>
          <a:off x="12397740" y="2600325"/>
          <a:ext cx="3002280" cy="6606540"/>
        </a:xfrm>
        <a:prstGeom prst="rect">
          <a:avLst/>
        </a:prstGeom>
        <a:noFill/>
        <a:ln w="9525">
          <a:noFill/>
        </a:ln>
      </xdr:spPr>
    </xdr:pic>
  </etc:cellImage>
  <etc:cellImage>
    <xdr:pic>
      <xdr:nvPicPr>
        <xdr:cNvPr id="49" name="ID_1B05D814F6EA4DDEB25C132ACEB8E598"/>
        <xdr:cNvPicPr>
          <a:picLocks noChangeAspect="1"/>
        </xdr:cNvPicPr>
      </xdr:nvPicPr>
      <xdr:blipFill>
        <a:blip r:embed="rId44"/>
        <a:stretch>
          <a:fillRect/>
        </a:stretch>
      </xdr:blipFill>
      <xdr:spPr>
        <a:xfrm>
          <a:off x="12397740" y="3148965"/>
          <a:ext cx="2994660" cy="6614160"/>
        </a:xfrm>
        <a:prstGeom prst="rect">
          <a:avLst/>
        </a:prstGeom>
        <a:noFill/>
        <a:ln w="9525">
          <a:noFill/>
        </a:ln>
      </xdr:spPr>
    </xdr:pic>
  </etc:cellImage>
  <etc:cellImage>
    <xdr:pic>
      <xdr:nvPicPr>
        <xdr:cNvPr id="50" name="ID_2F368F5A005C4CDC81E39BCEDC953DEE"/>
        <xdr:cNvPicPr>
          <a:picLocks noChangeAspect="1"/>
        </xdr:cNvPicPr>
      </xdr:nvPicPr>
      <xdr:blipFill>
        <a:blip r:embed="rId45"/>
        <a:stretch>
          <a:fillRect/>
        </a:stretch>
      </xdr:blipFill>
      <xdr:spPr>
        <a:xfrm>
          <a:off x="12397740" y="4246245"/>
          <a:ext cx="3009900" cy="6606540"/>
        </a:xfrm>
        <a:prstGeom prst="rect">
          <a:avLst/>
        </a:prstGeom>
        <a:noFill/>
        <a:ln w="9525">
          <a:noFill/>
        </a:ln>
      </xdr:spPr>
    </xdr:pic>
  </etc:cellImage>
  <etc:cellImage>
    <xdr:pic>
      <xdr:nvPicPr>
        <xdr:cNvPr id="51" name="ID_76604B181B5E4F408293619F497C80A6"/>
        <xdr:cNvPicPr>
          <a:picLocks noChangeAspect="1"/>
        </xdr:cNvPicPr>
      </xdr:nvPicPr>
      <xdr:blipFill>
        <a:blip r:embed="rId46"/>
        <a:stretch>
          <a:fillRect/>
        </a:stretch>
      </xdr:blipFill>
      <xdr:spPr>
        <a:xfrm>
          <a:off x="12397740" y="5343525"/>
          <a:ext cx="2979420" cy="6553200"/>
        </a:xfrm>
        <a:prstGeom prst="rect">
          <a:avLst/>
        </a:prstGeom>
        <a:noFill/>
        <a:ln w="9525">
          <a:noFill/>
        </a:ln>
      </xdr:spPr>
    </xdr:pic>
  </etc:cellImage>
  <etc:cellImage>
    <xdr:pic>
      <xdr:nvPicPr>
        <xdr:cNvPr id="52" name="ID_8EBE28A51CB24291B21B8D4C08C2AAD5"/>
        <xdr:cNvPicPr>
          <a:picLocks noChangeAspect="1"/>
        </xdr:cNvPicPr>
      </xdr:nvPicPr>
      <xdr:blipFill>
        <a:blip r:embed="rId47"/>
        <a:stretch>
          <a:fillRect/>
        </a:stretch>
      </xdr:blipFill>
      <xdr:spPr>
        <a:xfrm>
          <a:off x="12397740" y="13968730"/>
          <a:ext cx="2918460" cy="6537960"/>
        </a:xfrm>
        <a:prstGeom prst="rect">
          <a:avLst/>
        </a:prstGeom>
        <a:noFill/>
        <a:ln w="9525">
          <a:noFill/>
        </a:ln>
      </xdr:spPr>
    </xdr:pic>
  </etc:cellImage>
  <etc:cellImage>
    <xdr:pic>
      <xdr:nvPicPr>
        <xdr:cNvPr id="53" name="ID_DDA69EE50A064A01967911A601CD01DA"/>
        <xdr:cNvPicPr>
          <a:picLocks noChangeAspect="1"/>
        </xdr:cNvPicPr>
      </xdr:nvPicPr>
      <xdr:blipFill>
        <a:blip r:embed="rId48"/>
        <a:stretch>
          <a:fillRect/>
        </a:stretch>
      </xdr:blipFill>
      <xdr:spPr>
        <a:xfrm>
          <a:off x="12397740" y="19379565"/>
          <a:ext cx="3025140" cy="2194560"/>
        </a:xfrm>
        <a:prstGeom prst="rect">
          <a:avLst/>
        </a:prstGeom>
        <a:noFill/>
        <a:ln w="9525">
          <a:noFill/>
        </a:ln>
      </xdr:spPr>
    </xdr:pic>
  </etc:cellImage>
  <etc:cellImage>
    <xdr:pic>
      <xdr:nvPicPr>
        <xdr:cNvPr id="54" name="ID_4898B832954F46D5AC7012B96E663007"/>
        <xdr:cNvPicPr>
          <a:picLocks noChangeAspect="1"/>
        </xdr:cNvPicPr>
      </xdr:nvPicPr>
      <xdr:blipFill>
        <a:blip r:embed="rId49"/>
        <a:stretch>
          <a:fillRect/>
        </a:stretch>
      </xdr:blipFill>
      <xdr:spPr>
        <a:xfrm>
          <a:off x="12397740" y="16677005"/>
          <a:ext cx="2994660" cy="2148840"/>
        </a:xfrm>
        <a:prstGeom prst="rect">
          <a:avLst/>
        </a:prstGeom>
        <a:noFill/>
        <a:ln w="9525">
          <a:noFill/>
        </a:ln>
      </xdr:spPr>
    </xdr:pic>
  </etc:cellImage>
  <etc:cellImage>
    <xdr:pic>
      <xdr:nvPicPr>
        <xdr:cNvPr id="55" name="ID_B6393FA0F3014DC487CF10803DB30A21"/>
        <xdr:cNvPicPr>
          <a:picLocks noChangeAspect="1"/>
        </xdr:cNvPicPr>
      </xdr:nvPicPr>
      <xdr:blipFill>
        <a:blip r:embed="rId50"/>
        <a:stretch>
          <a:fillRect/>
        </a:stretch>
      </xdr:blipFill>
      <xdr:spPr>
        <a:xfrm>
          <a:off x="12397740" y="17591405"/>
          <a:ext cx="3009900" cy="2194560"/>
        </a:xfrm>
        <a:prstGeom prst="rect">
          <a:avLst/>
        </a:prstGeom>
        <a:noFill/>
        <a:ln w="9525">
          <a:noFill/>
        </a:ln>
      </xdr:spPr>
    </xdr:pic>
  </etc:cellImage>
  <etc:cellImage>
    <xdr:pic>
      <xdr:nvPicPr>
        <xdr:cNvPr id="56" name="ID_D9B3B08AF47044C2A2006FDB261EF1B3"/>
        <xdr:cNvPicPr>
          <a:picLocks noChangeAspect="1"/>
        </xdr:cNvPicPr>
      </xdr:nvPicPr>
      <xdr:blipFill>
        <a:blip r:embed="rId51"/>
        <a:stretch>
          <a:fillRect/>
        </a:stretch>
      </xdr:blipFill>
      <xdr:spPr>
        <a:xfrm>
          <a:off x="12397740" y="19054445"/>
          <a:ext cx="2987040" cy="5166360"/>
        </a:xfrm>
        <a:prstGeom prst="rect">
          <a:avLst/>
        </a:prstGeom>
        <a:noFill/>
        <a:ln w="9525">
          <a:noFill/>
        </a:ln>
      </xdr:spPr>
    </xdr:pic>
  </etc:cellImage>
  <etc:cellImage>
    <xdr:pic>
      <xdr:nvPicPr>
        <xdr:cNvPr id="57" name="ID_AB6959FD677E4A52AEDF670677DF0B95"/>
        <xdr:cNvPicPr>
          <a:picLocks noChangeAspect="1"/>
        </xdr:cNvPicPr>
      </xdr:nvPicPr>
      <xdr:blipFill>
        <a:blip r:embed="rId52"/>
        <a:stretch>
          <a:fillRect/>
        </a:stretch>
      </xdr:blipFill>
      <xdr:spPr>
        <a:xfrm>
          <a:off x="12397740" y="18505805"/>
          <a:ext cx="2956560" cy="1981200"/>
        </a:xfrm>
        <a:prstGeom prst="rect">
          <a:avLst/>
        </a:prstGeom>
        <a:noFill/>
        <a:ln w="9525">
          <a:noFill/>
        </a:ln>
      </xdr:spPr>
    </xdr:pic>
  </etc:cellImage>
  <etc:cellImage>
    <xdr:pic>
      <xdr:nvPicPr>
        <xdr:cNvPr id="58" name="ID_3F70F3E2B2534EEC8075A45F4359502E"/>
        <xdr:cNvPicPr>
          <a:picLocks noChangeAspect="1"/>
        </xdr:cNvPicPr>
      </xdr:nvPicPr>
      <xdr:blipFill>
        <a:blip r:embed="rId53"/>
        <a:stretch>
          <a:fillRect/>
        </a:stretch>
      </xdr:blipFill>
      <xdr:spPr>
        <a:xfrm>
          <a:off x="12397740" y="19603085"/>
          <a:ext cx="3025140" cy="5128260"/>
        </a:xfrm>
        <a:prstGeom prst="rect">
          <a:avLst/>
        </a:prstGeom>
        <a:noFill/>
        <a:ln w="9525">
          <a:noFill/>
        </a:ln>
      </xdr:spPr>
    </xdr:pic>
  </etc:cellImage>
  <etc:cellImage>
    <xdr:pic>
      <xdr:nvPicPr>
        <xdr:cNvPr id="59" name="ID_8FB32B0E18694FE18D576713DA485AD6"/>
        <xdr:cNvPicPr>
          <a:picLocks noChangeAspect="1"/>
        </xdr:cNvPicPr>
      </xdr:nvPicPr>
      <xdr:blipFill>
        <a:blip r:embed="rId54"/>
        <a:stretch>
          <a:fillRect/>
        </a:stretch>
      </xdr:blipFill>
      <xdr:spPr>
        <a:xfrm>
          <a:off x="12397740" y="20334605"/>
          <a:ext cx="3025140" cy="6568440"/>
        </a:xfrm>
        <a:prstGeom prst="rect">
          <a:avLst/>
        </a:prstGeom>
        <a:noFill/>
        <a:ln w="9525">
          <a:noFill/>
        </a:ln>
      </xdr:spPr>
    </xdr:pic>
  </etc:cellImage>
  <etc:cellImage>
    <xdr:pic>
      <xdr:nvPicPr>
        <xdr:cNvPr id="60" name="ID_14C1D30F0C7B4FD1994C0D64054F5402"/>
        <xdr:cNvPicPr>
          <a:picLocks noChangeAspect="1"/>
        </xdr:cNvPicPr>
      </xdr:nvPicPr>
      <xdr:blipFill>
        <a:blip r:embed="rId54"/>
        <a:stretch>
          <a:fillRect/>
        </a:stretch>
      </xdr:blipFill>
      <xdr:spPr>
        <a:xfrm>
          <a:off x="12397740" y="21066125"/>
          <a:ext cx="3025140" cy="6568440"/>
        </a:xfrm>
        <a:prstGeom prst="rect">
          <a:avLst/>
        </a:prstGeom>
        <a:noFill/>
        <a:ln w="9525">
          <a:noFill/>
        </a:ln>
      </xdr:spPr>
    </xdr:pic>
  </etc:cellImage>
  <etc:cellImage>
    <xdr:pic>
      <xdr:nvPicPr>
        <xdr:cNvPr id="61" name="ID_FAD0CF4EF27C47ADACA42446A74317A9"/>
        <xdr:cNvPicPr>
          <a:picLocks noChangeAspect="1"/>
        </xdr:cNvPicPr>
      </xdr:nvPicPr>
      <xdr:blipFill>
        <a:blip r:embed="rId55"/>
        <a:stretch>
          <a:fillRect/>
        </a:stretch>
      </xdr:blipFill>
      <xdr:spPr>
        <a:xfrm>
          <a:off x="12397740" y="21797645"/>
          <a:ext cx="2987040" cy="6553200"/>
        </a:xfrm>
        <a:prstGeom prst="rect">
          <a:avLst/>
        </a:prstGeom>
        <a:noFill/>
        <a:ln w="9525">
          <a:noFill/>
        </a:ln>
      </xdr:spPr>
    </xdr:pic>
  </etc:cellImage>
  <etc:cellImage>
    <xdr:pic>
      <xdr:nvPicPr>
        <xdr:cNvPr id="62" name="ID_2711D30D6A8C406FB0965871CECCDA51"/>
        <xdr:cNvPicPr>
          <a:picLocks noChangeAspect="1"/>
        </xdr:cNvPicPr>
      </xdr:nvPicPr>
      <xdr:blipFill>
        <a:blip r:embed="rId56"/>
        <a:stretch>
          <a:fillRect/>
        </a:stretch>
      </xdr:blipFill>
      <xdr:spPr>
        <a:xfrm>
          <a:off x="12397740" y="22712045"/>
          <a:ext cx="3009900" cy="3048000"/>
        </a:xfrm>
        <a:prstGeom prst="rect">
          <a:avLst/>
        </a:prstGeom>
        <a:noFill/>
        <a:ln w="9525">
          <a:noFill/>
        </a:ln>
      </xdr:spPr>
    </xdr:pic>
  </etc:cellImage>
  <etc:cellImage>
    <xdr:pic>
      <xdr:nvPicPr>
        <xdr:cNvPr id="63" name="ID_4BDFA51F790E4B6883EBC01CBA1C788C"/>
        <xdr:cNvPicPr>
          <a:picLocks noChangeAspect="1"/>
        </xdr:cNvPicPr>
      </xdr:nvPicPr>
      <xdr:blipFill>
        <a:blip r:embed="rId57"/>
        <a:stretch>
          <a:fillRect/>
        </a:stretch>
      </xdr:blipFill>
      <xdr:spPr>
        <a:xfrm>
          <a:off x="12397740" y="23626445"/>
          <a:ext cx="3009900" cy="3939540"/>
        </a:xfrm>
        <a:prstGeom prst="rect">
          <a:avLst/>
        </a:prstGeom>
        <a:noFill/>
        <a:ln w="9525">
          <a:noFill/>
        </a:ln>
      </xdr:spPr>
    </xdr:pic>
  </etc:cellImage>
  <etc:cellImage>
    <xdr:pic>
      <xdr:nvPicPr>
        <xdr:cNvPr id="64" name="ID_470DB6A1D53F4C3BAC3BB3C41EB664F4"/>
        <xdr:cNvPicPr>
          <a:picLocks noChangeAspect="1"/>
        </xdr:cNvPicPr>
      </xdr:nvPicPr>
      <xdr:blipFill>
        <a:blip r:embed="rId57"/>
        <a:stretch>
          <a:fillRect/>
        </a:stretch>
      </xdr:blipFill>
      <xdr:spPr>
        <a:xfrm>
          <a:off x="12397740" y="24540845"/>
          <a:ext cx="3009900" cy="3939540"/>
        </a:xfrm>
        <a:prstGeom prst="rect">
          <a:avLst/>
        </a:prstGeom>
        <a:noFill/>
        <a:ln w="9525">
          <a:noFill/>
        </a:ln>
      </xdr:spPr>
    </xdr:pic>
  </etc:cellImage>
  <etc:cellImage>
    <xdr:pic>
      <xdr:nvPicPr>
        <xdr:cNvPr id="65" name="ID_B9D5908BD4D8459CBA3F98276E613347"/>
        <xdr:cNvPicPr>
          <a:picLocks noChangeAspect="1"/>
        </xdr:cNvPicPr>
      </xdr:nvPicPr>
      <xdr:blipFill>
        <a:blip r:embed="rId58"/>
        <a:stretch>
          <a:fillRect/>
        </a:stretch>
      </xdr:blipFill>
      <xdr:spPr>
        <a:xfrm>
          <a:off x="12397740" y="25455245"/>
          <a:ext cx="2994660" cy="4457700"/>
        </a:xfrm>
        <a:prstGeom prst="rect">
          <a:avLst/>
        </a:prstGeom>
        <a:noFill/>
        <a:ln w="9525">
          <a:noFill/>
        </a:ln>
      </xdr:spPr>
    </xdr:pic>
  </etc:cellImage>
  <etc:cellImage>
    <xdr:pic>
      <xdr:nvPicPr>
        <xdr:cNvPr id="66" name="ID_DFB0AB1ECD764DAF9C5B9FBF28D06B33"/>
        <xdr:cNvPicPr>
          <a:picLocks noChangeAspect="1"/>
        </xdr:cNvPicPr>
      </xdr:nvPicPr>
      <xdr:blipFill>
        <a:blip r:embed="rId59"/>
        <a:stretch>
          <a:fillRect/>
        </a:stretch>
      </xdr:blipFill>
      <xdr:spPr>
        <a:xfrm>
          <a:off x="12397740" y="26552525"/>
          <a:ext cx="2987040" cy="6568440"/>
        </a:xfrm>
        <a:prstGeom prst="rect">
          <a:avLst/>
        </a:prstGeom>
        <a:noFill/>
        <a:ln w="9525">
          <a:noFill/>
        </a:ln>
      </xdr:spPr>
    </xdr:pic>
  </etc:cellImage>
  <etc:cellImage>
    <xdr:pic>
      <xdr:nvPicPr>
        <xdr:cNvPr id="67" name="ID_A05B4875F451434A90B50428EFCCAC53"/>
        <xdr:cNvPicPr>
          <a:picLocks noChangeAspect="1"/>
        </xdr:cNvPicPr>
      </xdr:nvPicPr>
      <xdr:blipFill>
        <a:blip r:embed="rId59"/>
        <a:stretch>
          <a:fillRect/>
        </a:stretch>
      </xdr:blipFill>
      <xdr:spPr>
        <a:xfrm>
          <a:off x="12397740" y="27466925"/>
          <a:ext cx="2987040" cy="6568440"/>
        </a:xfrm>
        <a:prstGeom prst="rect">
          <a:avLst/>
        </a:prstGeom>
        <a:noFill/>
        <a:ln w="9525">
          <a:noFill/>
        </a:ln>
      </xdr:spPr>
    </xdr:pic>
  </etc:cellImage>
  <etc:cellImage>
    <xdr:pic>
      <xdr:nvPicPr>
        <xdr:cNvPr id="68" name="ID_542CD344745E45408F55905DD4E25ACD"/>
        <xdr:cNvPicPr>
          <a:picLocks noChangeAspect="1"/>
        </xdr:cNvPicPr>
      </xdr:nvPicPr>
      <xdr:blipFill>
        <a:blip r:embed="rId60"/>
        <a:stretch>
          <a:fillRect/>
        </a:stretch>
      </xdr:blipFill>
      <xdr:spPr>
        <a:xfrm>
          <a:off x="12397740" y="28564205"/>
          <a:ext cx="2956560" cy="5570220"/>
        </a:xfrm>
        <a:prstGeom prst="rect">
          <a:avLst/>
        </a:prstGeom>
        <a:noFill/>
        <a:ln w="9525">
          <a:noFill/>
        </a:ln>
      </xdr:spPr>
    </xdr:pic>
  </etc:cellImage>
  <etc:cellImage>
    <xdr:pic>
      <xdr:nvPicPr>
        <xdr:cNvPr id="69" name="ID_CDE6527CC5634C4B85061E734B97BDF3"/>
        <xdr:cNvPicPr>
          <a:picLocks noChangeAspect="1"/>
        </xdr:cNvPicPr>
      </xdr:nvPicPr>
      <xdr:blipFill>
        <a:blip r:embed="rId61"/>
        <a:stretch>
          <a:fillRect/>
        </a:stretch>
      </xdr:blipFill>
      <xdr:spPr>
        <a:xfrm>
          <a:off x="12397740" y="29661485"/>
          <a:ext cx="2994660" cy="6598920"/>
        </a:xfrm>
        <a:prstGeom prst="rect">
          <a:avLst/>
        </a:prstGeom>
        <a:noFill/>
        <a:ln w="9525">
          <a:noFill/>
        </a:ln>
      </xdr:spPr>
    </xdr:pic>
  </etc:cellImage>
  <etc:cellImage>
    <xdr:pic>
      <xdr:nvPicPr>
        <xdr:cNvPr id="70" name="ID_8323DC921F5449D891EC775E45F8E03E"/>
        <xdr:cNvPicPr>
          <a:picLocks noChangeAspect="1"/>
        </xdr:cNvPicPr>
      </xdr:nvPicPr>
      <xdr:blipFill>
        <a:blip r:embed="rId62"/>
        <a:stretch>
          <a:fillRect/>
        </a:stretch>
      </xdr:blipFill>
      <xdr:spPr>
        <a:xfrm>
          <a:off x="12397740" y="30758765"/>
          <a:ext cx="3009900" cy="6591300"/>
        </a:xfrm>
        <a:prstGeom prst="rect">
          <a:avLst/>
        </a:prstGeom>
        <a:noFill/>
        <a:ln w="9525">
          <a:noFill/>
        </a:ln>
      </xdr:spPr>
    </xdr:pic>
  </etc:cellImage>
  <etc:cellImage>
    <xdr:pic>
      <xdr:nvPicPr>
        <xdr:cNvPr id="71" name="ID_E169F2EA7ADF4F80AD8BA1912655BBED"/>
        <xdr:cNvPicPr>
          <a:picLocks noChangeAspect="1"/>
        </xdr:cNvPicPr>
      </xdr:nvPicPr>
      <xdr:blipFill>
        <a:blip r:embed="rId63"/>
        <a:stretch>
          <a:fillRect/>
        </a:stretch>
      </xdr:blipFill>
      <xdr:spPr>
        <a:xfrm>
          <a:off x="12397740" y="31856045"/>
          <a:ext cx="3025140" cy="4130040"/>
        </a:xfrm>
        <a:prstGeom prst="rect">
          <a:avLst/>
        </a:prstGeom>
        <a:noFill/>
        <a:ln w="9525">
          <a:noFill/>
        </a:ln>
      </xdr:spPr>
    </xdr:pic>
  </etc:cellImage>
  <etc:cellImage>
    <xdr:pic>
      <xdr:nvPicPr>
        <xdr:cNvPr id="72" name="ID_5015B6B60B974AAF9AF9071BB88D0617"/>
        <xdr:cNvPicPr>
          <a:picLocks noChangeAspect="1"/>
        </xdr:cNvPicPr>
      </xdr:nvPicPr>
      <xdr:blipFill>
        <a:blip r:embed="rId64"/>
        <a:stretch>
          <a:fillRect/>
        </a:stretch>
      </xdr:blipFill>
      <xdr:spPr>
        <a:xfrm>
          <a:off x="12397740" y="32953325"/>
          <a:ext cx="3017520" cy="3825240"/>
        </a:xfrm>
        <a:prstGeom prst="rect">
          <a:avLst/>
        </a:prstGeom>
        <a:noFill/>
        <a:ln w="9525">
          <a:noFill/>
        </a:ln>
      </xdr:spPr>
    </xdr:pic>
  </etc:cellImage>
  <etc:cellImage>
    <xdr:pic>
      <xdr:nvPicPr>
        <xdr:cNvPr id="73" name="ID_51D19414A3ED4028991EB34C6BC8A2AD"/>
        <xdr:cNvPicPr>
          <a:picLocks noChangeAspect="1"/>
        </xdr:cNvPicPr>
      </xdr:nvPicPr>
      <xdr:blipFill>
        <a:blip r:embed="rId65"/>
        <a:stretch>
          <a:fillRect/>
        </a:stretch>
      </xdr:blipFill>
      <xdr:spPr>
        <a:xfrm>
          <a:off x="12397740" y="34050605"/>
          <a:ext cx="3025140" cy="4282440"/>
        </a:xfrm>
        <a:prstGeom prst="rect">
          <a:avLst/>
        </a:prstGeom>
        <a:noFill/>
        <a:ln w="9525">
          <a:noFill/>
        </a:ln>
      </xdr:spPr>
    </xdr:pic>
  </etc:cellImage>
  <etc:cellImage>
    <xdr:pic>
      <xdr:nvPicPr>
        <xdr:cNvPr id="74" name="ID_7FD47DFEFE6E4485B7AF998719C2C494"/>
        <xdr:cNvPicPr>
          <a:picLocks noChangeAspect="1"/>
        </xdr:cNvPicPr>
      </xdr:nvPicPr>
      <xdr:blipFill>
        <a:blip r:embed="rId66"/>
        <a:stretch>
          <a:fillRect/>
        </a:stretch>
      </xdr:blipFill>
      <xdr:spPr>
        <a:xfrm>
          <a:off x="12397740" y="35147885"/>
          <a:ext cx="3009900" cy="6499860"/>
        </a:xfrm>
        <a:prstGeom prst="rect">
          <a:avLst/>
        </a:prstGeom>
        <a:noFill/>
        <a:ln w="9525">
          <a:noFill/>
        </a:ln>
      </xdr:spPr>
    </xdr:pic>
  </etc:cellImage>
  <etc:cellImage>
    <xdr:pic>
      <xdr:nvPicPr>
        <xdr:cNvPr id="76" name="ID_FA595732D51842FBBE2309184DEB39FB"/>
        <xdr:cNvPicPr>
          <a:picLocks noChangeAspect="1"/>
        </xdr:cNvPicPr>
      </xdr:nvPicPr>
      <xdr:blipFill>
        <a:blip r:embed="rId67"/>
        <a:stretch>
          <a:fillRect/>
        </a:stretch>
      </xdr:blipFill>
      <xdr:spPr>
        <a:xfrm>
          <a:off x="12397740" y="36245165"/>
          <a:ext cx="2979420" cy="6568440"/>
        </a:xfrm>
        <a:prstGeom prst="rect">
          <a:avLst/>
        </a:prstGeom>
        <a:noFill/>
        <a:ln w="9525">
          <a:noFill/>
        </a:ln>
      </xdr:spPr>
    </xdr:pic>
  </etc:cellImage>
  <etc:cellImage>
    <xdr:pic>
      <xdr:nvPicPr>
        <xdr:cNvPr id="77" name="ID_D4D3372A353D4D2CB3F89C2576DD73F9"/>
        <xdr:cNvPicPr>
          <a:picLocks noChangeAspect="1"/>
        </xdr:cNvPicPr>
      </xdr:nvPicPr>
      <xdr:blipFill>
        <a:blip r:embed="rId68"/>
        <a:stretch>
          <a:fillRect/>
        </a:stretch>
      </xdr:blipFill>
      <xdr:spPr>
        <a:xfrm>
          <a:off x="12397740" y="37342445"/>
          <a:ext cx="2987040" cy="4168140"/>
        </a:xfrm>
        <a:prstGeom prst="rect">
          <a:avLst/>
        </a:prstGeom>
        <a:noFill/>
        <a:ln w="9525">
          <a:noFill/>
        </a:ln>
      </xdr:spPr>
    </xdr:pic>
  </etc:cellImage>
  <etc:cellImage>
    <xdr:pic>
      <xdr:nvPicPr>
        <xdr:cNvPr id="78" name="ID_F63FF163D1C14631BE4A92A82A043238"/>
        <xdr:cNvPicPr>
          <a:picLocks noChangeAspect="1"/>
        </xdr:cNvPicPr>
      </xdr:nvPicPr>
      <xdr:blipFill>
        <a:blip r:embed="rId69"/>
        <a:stretch>
          <a:fillRect/>
        </a:stretch>
      </xdr:blipFill>
      <xdr:spPr>
        <a:xfrm>
          <a:off x="12397740" y="38439725"/>
          <a:ext cx="2987040" cy="6156960"/>
        </a:xfrm>
        <a:prstGeom prst="rect">
          <a:avLst/>
        </a:prstGeom>
        <a:noFill/>
        <a:ln w="9525">
          <a:noFill/>
        </a:ln>
      </xdr:spPr>
    </xdr:pic>
  </etc:cellImage>
  <etc:cellImage>
    <xdr:pic>
      <xdr:nvPicPr>
        <xdr:cNvPr id="79" name="ID_858AF2D3187D4F89B3ECFECD70780135"/>
        <xdr:cNvPicPr>
          <a:picLocks noChangeAspect="1"/>
        </xdr:cNvPicPr>
      </xdr:nvPicPr>
      <xdr:blipFill>
        <a:blip r:embed="rId70"/>
        <a:stretch>
          <a:fillRect/>
        </a:stretch>
      </xdr:blipFill>
      <xdr:spPr>
        <a:xfrm>
          <a:off x="12397740" y="39537005"/>
          <a:ext cx="3025140" cy="3733800"/>
        </a:xfrm>
        <a:prstGeom prst="rect">
          <a:avLst/>
        </a:prstGeom>
        <a:noFill/>
        <a:ln w="9525">
          <a:noFill/>
        </a:ln>
      </xdr:spPr>
    </xdr:pic>
  </etc:cellImage>
  <etc:cellImage>
    <xdr:pic>
      <xdr:nvPicPr>
        <xdr:cNvPr id="80" name="ID_FB2AFE30066C41FFAB4BDDE5041F41A4"/>
        <xdr:cNvPicPr>
          <a:picLocks noChangeAspect="1"/>
        </xdr:cNvPicPr>
      </xdr:nvPicPr>
      <xdr:blipFill>
        <a:blip r:embed="rId71"/>
        <a:stretch>
          <a:fillRect/>
        </a:stretch>
      </xdr:blipFill>
      <xdr:spPr>
        <a:xfrm>
          <a:off x="12397740" y="40634285"/>
          <a:ext cx="2857500" cy="2308860"/>
        </a:xfrm>
        <a:prstGeom prst="rect">
          <a:avLst/>
        </a:prstGeom>
        <a:noFill/>
        <a:ln w="9525">
          <a:noFill/>
        </a:ln>
      </xdr:spPr>
    </xdr:pic>
  </etc:cellImage>
  <etc:cellImage>
    <xdr:pic>
      <xdr:nvPicPr>
        <xdr:cNvPr id="81" name="ID_E9213D6CCBCA48F9B40A2BDDDD4D65C2"/>
        <xdr:cNvPicPr>
          <a:picLocks noChangeAspect="1"/>
        </xdr:cNvPicPr>
      </xdr:nvPicPr>
      <xdr:blipFill>
        <a:blip r:embed="rId72"/>
        <a:stretch>
          <a:fillRect/>
        </a:stretch>
      </xdr:blipFill>
      <xdr:spPr>
        <a:xfrm>
          <a:off x="12397740" y="42245280"/>
          <a:ext cx="2971800" cy="6492240"/>
        </a:xfrm>
        <a:prstGeom prst="rect">
          <a:avLst/>
        </a:prstGeom>
        <a:noFill/>
        <a:ln w="9525">
          <a:noFill/>
        </a:ln>
      </xdr:spPr>
    </xdr:pic>
  </etc:cellImage>
  <etc:cellImage>
    <xdr:pic>
      <xdr:nvPicPr>
        <xdr:cNvPr id="82" name="ID_13E755FFE346409FA4F427CFD3A7B3A2"/>
        <xdr:cNvPicPr>
          <a:picLocks noChangeAspect="1"/>
        </xdr:cNvPicPr>
      </xdr:nvPicPr>
      <xdr:blipFill>
        <a:blip r:embed="rId73"/>
        <a:stretch>
          <a:fillRect/>
        </a:stretch>
      </xdr:blipFill>
      <xdr:spPr>
        <a:xfrm>
          <a:off x="11955780" y="963930"/>
          <a:ext cx="2948940" cy="6256020"/>
        </a:xfrm>
        <a:prstGeom prst="rect">
          <a:avLst/>
        </a:prstGeom>
        <a:noFill/>
        <a:ln w="9525">
          <a:noFill/>
        </a:ln>
      </xdr:spPr>
    </xdr:pic>
  </etc:cellImage>
  <etc:cellImage>
    <xdr:pic>
      <xdr:nvPicPr>
        <xdr:cNvPr id="83" name="ID_D8EBCC889E18451C8795119E04DA337E"/>
        <xdr:cNvPicPr>
          <a:picLocks noChangeAspect="1"/>
        </xdr:cNvPicPr>
      </xdr:nvPicPr>
      <xdr:blipFill>
        <a:blip r:embed="rId74"/>
        <a:stretch>
          <a:fillRect/>
        </a:stretch>
      </xdr:blipFill>
      <xdr:spPr>
        <a:xfrm>
          <a:off x="11955780" y="2426970"/>
          <a:ext cx="2910840" cy="6461760"/>
        </a:xfrm>
        <a:prstGeom prst="rect">
          <a:avLst/>
        </a:prstGeom>
        <a:noFill/>
        <a:ln w="9525">
          <a:noFill/>
        </a:ln>
      </xdr:spPr>
    </xdr:pic>
  </etc:cellImage>
  <etc:cellImage>
    <xdr:pic>
      <xdr:nvPicPr>
        <xdr:cNvPr id="84" name="ID_1FC3F600898C4DDA8EB124DC2DCE5DB0"/>
        <xdr:cNvPicPr>
          <a:picLocks noChangeAspect="1"/>
        </xdr:cNvPicPr>
      </xdr:nvPicPr>
      <xdr:blipFill>
        <a:blip r:embed="rId75"/>
        <a:stretch>
          <a:fillRect/>
        </a:stretch>
      </xdr:blipFill>
      <xdr:spPr>
        <a:xfrm>
          <a:off x="11955780" y="3341370"/>
          <a:ext cx="2979420" cy="6423660"/>
        </a:xfrm>
        <a:prstGeom prst="rect">
          <a:avLst/>
        </a:prstGeom>
        <a:noFill/>
        <a:ln w="9525">
          <a:noFill/>
        </a:ln>
      </xdr:spPr>
    </xdr:pic>
  </etc:cellImage>
  <etc:cellImage>
    <xdr:pic>
      <xdr:nvPicPr>
        <xdr:cNvPr id="85" name="ID_5DA2D0444EAA4D259AE2FC614D7AE6EA"/>
        <xdr:cNvPicPr>
          <a:picLocks noChangeAspect="1"/>
        </xdr:cNvPicPr>
      </xdr:nvPicPr>
      <xdr:blipFill>
        <a:blip r:embed="rId76"/>
        <a:stretch>
          <a:fillRect/>
        </a:stretch>
      </xdr:blipFill>
      <xdr:spPr>
        <a:xfrm>
          <a:off x="11955780" y="4804410"/>
          <a:ext cx="2918460" cy="6492240"/>
        </a:xfrm>
        <a:prstGeom prst="rect">
          <a:avLst/>
        </a:prstGeom>
        <a:noFill/>
        <a:ln w="9525">
          <a:noFill/>
        </a:ln>
      </xdr:spPr>
    </xdr:pic>
  </etc:cellImage>
  <etc:cellImage>
    <xdr:pic>
      <xdr:nvPicPr>
        <xdr:cNvPr id="86" name="ID_1A68967535C4407A989226C9505EAA96"/>
        <xdr:cNvPicPr>
          <a:picLocks noChangeAspect="1"/>
        </xdr:cNvPicPr>
      </xdr:nvPicPr>
      <xdr:blipFill>
        <a:blip r:embed="rId77"/>
        <a:stretch>
          <a:fillRect/>
        </a:stretch>
      </xdr:blipFill>
      <xdr:spPr>
        <a:xfrm>
          <a:off x="11955780" y="8096250"/>
          <a:ext cx="3009900" cy="3246120"/>
        </a:xfrm>
        <a:prstGeom prst="rect">
          <a:avLst/>
        </a:prstGeom>
        <a:noFill/>
        <a:ln w="9525">
          <a:noFill/>
        </a:ln>
      </xdr:spPr>
    </xdr:pic>
  </etc:cellImage>
  <etc:cellImage>
    <xdr:pic>
      <xdr:nvPicPr>
        <xdr:cNvPr id="87" name="ID_72DECBF82AEB43C79F98842A42F4807B"/>
        <xdr:cNvPicPr>
          <a:picLocks noChangeAspect="1"/>
        </xdr:cNvPicPr>
      </xdr:nvPicPr>
      <xdr:blipFill>
        <a:blip r:embed="rId78"/>
        <a:stretch>
          <a:fillRect/>
        </a:stretch>
      </xdr:blipFill>
      <xdr:spPr>
        <a:xfrm>
          <a:off x="11955780" y="771525"/>
          <a:ext cx="3267075" cy="7391400"/>
        </a:xfrm>
        <a:prstGeom prst="rect">
          <a:avLst/>
        </a:prstGeom>
        <a:noFill/>
        <a:ln w="9525">
          <a:noFill/>
        </a:ln>
      </xdr:spPr>
    </xdr:pic>
  </etc:cellImage>
  <etc:cellImage>
    <xdr:pic>
      <xdr:nvPicPr>
        <xdr:cNvPr id="88" name="ID_1F983CFFAADD47F58A4D1B1AB4BFB246"/>
        <xdr:cNvPicPr>
          <a:picLocks noChangeAspect="1"/>
        </xdr:cNvPicPr>
      </xdr:nvPicPr>
      <xdr:blipFill>
        <a:blip r:embed="rId78"/>
        <a:stretch>
          <a:fillRect/>
        </a:stretch>
      </xdr:blipFill>
      <xdr:spPr>
        <a:xfrm>
          <a:off x="11955780" y="1320165"/>
          <a:ext cx="3267075" cy="7391400"/>
        </a:xfrm>
        <a:prstGeom prst="rect">
          <a:avLst/>
        </a:prstGeom>
        <a:noFill/>
        <a:ln w="9525">
          <a:noFill/>
        </a:ln>
      </xdr:spPr>
    </xdr:pic>
  </etc:cellImage>
  <etc:cellImage>
    <xdr:pic>
      <xdr:nvPicPr>
        <xdr:cNvPr id="89" name="ID_6D88D499FFA249B88B7B9DF8C276970C"/>
        <xdr:cNvPicPr>
          <a:picLocks noChangeAspect="1"/>
        </xdr:cNvPicPr>
      </xdr:nvPicPr>
      <xdr:blipFill>
        <a:blip r:embed="rId78"/>
        <a:stretch>
          <a:fillRect/>
        </a:stretch>
      </xdr:blipFill>
      <xdr:spPr>
        <a:xfrm>
          <a:off x="11955780" y="2051685"/>
          <a:ext cx="3267075" cy="7391400"/>
        </a:xfrm>
        <a:prstGeom prst="rect">
          <a:avLst/>
        </a:prstGeom>
        <a:noFill/>
        <a:ln w="9525">
          <a:noFill/>
        </a:ln>
      </xdr:spPr>
    </xdr:pic>
  </etc:cellImage>
  <etc:cellImage>
    <xdr:pic>
      <xdr:nvPicPr>
        <xdr:cNvPr id="90" name="ID_B2567C5C4D8849108E9C16ABE75D76EA"/>
        <xdr:cNvPicPr>
          <a:picLocks noChangeAspect="1"/>
        </xdr:cNvPicPr>
      </xdr:nvPicPr>
      <xdr:blipFill>
        <a:blip r:embed="rId79"/>
        <a:stretch>
          <a:fillRect/>
        </a:stretch>
      </xdr:blipFill>
      <xdr:spPr>
        <a:xfrm>
          <a:off x="12115800" y="771525"/>
          <a:ext cx="2606040" cy="198120"/>
        </a:xfrm>
        <a:prstGeom prst="rect">
          <a:avLst/>
        </a:prstGeom>
        <a:noFill/>
        <a:ln w="9525">
          <a:noFill/>
        </a:ln>
      </xdr:spPr>
    </xdr:pic>
  </etc:cellImage>
  <etc:cellImage>
    <xdr:pic>
      <xdr:nvPicPr>
        <xdr:cNvPr id="91" name="ID_2A4FC8E2249B4E7D828087C6C71CA660"/>
        <xdr:cNvPicPr>
          <a:picLocks noChangeAspect="1"/>
        </xdr:cNvPicPr>
      </xdr:nvPicPr>
      <xdr:blipFill>
        <a:blip r:embed="rId80"/>
        <a:stretch>
          <a:fillRect/>
        </a:stretch>
      </xdr:blipFill>
      <xdr:spPr>
        <a:xfrm>
          <a:off x="12115800" y="1137285"/>
          <a:ext cx="2491740" cy="167640"/>
        </a:xfrm>
        <a:prstGeom prst="rect">
          <a:avLst/>
        </a:prstGeom>
        <a:noFill/>
        <a:ln w="9525">
          <a:noFill/>
        </a:ln>
      </xdr:spPr>
    </xdr:pic>
  </etc:cellImage>
  <etc:cellImage>
    <xdr:pic>
      <xdr:nvPicPr>
        <xdr:cNvPr id="92" name="ID_BB4762855383462BB9FC90A41AA954BD"/>
        <xdr:cNvPicPr>
          <a:picLocks noChangeAspect="1"/>
        </xdr:cNvPicPr>
      </xdr:nvPicPr>
      <xdr:blipFill>
        <a:blip r:embed="rId81"/>
        <a:stretch>
          <a:fillRect/>
        </a:stretch>
      </xdr:blipFill>
      <xdr:spPr>
        <a:xfrm>
          <a:off x="12115800" y="1503045"/>
          <a:ext cx="2514600" cy="160020"/>
        </a:xfrm>
        <a:prstGeom prst="rect">
          <a:avLst/>
        </a:prstGeom>
        <a:noFill/>
        <a:ln w="9525">
          <a:noFill/>
        </a:ln>
      </xdr:spPr>
    </xdr:pic>
  </etc:cellImage>
  <etc:cellImage>
    <xdr:pic>
      <xdr:nvPicPr>
        <xdr:cNvPr id="93" name="ID_E7D9EB4FE53C4221ACC631465E08CDD0"/>
        <xdr:cNvPicPr>
          <a:picLocks noChangeAspect="1"/>
        </xdr:cNvPicPr>
      </xdr:nvPicPr>
      <xdr:blipFill>
        <a:blip r:embed="rId82"/>
        <a:stretch>
          <a:fillRect/>
        </a:stretch>
      </xdr:blipFill>
      <xdr:spPr>
        <a:xfrm>
          <a:off x="12115800" y="1868805"/>
          <a:ext cx="2499360" cy="167640"/>
        </a:xfrm>
        <a:prstGeom prst="rect">
          <a:avLst/>
        </a:prstGeom>
        <a:noFill/>
        <a:ln w="9525">
          <a:noFill/>
        </a:ln>
      </xdr:spPr>
    </xdr:pic>
  </etc:cellImage>
  <etc:cellImage>
    <xdr:pic>
      <xdr:nvPicPr>
        <xdr:cNvPr id="94" name="ID_7A3B03C2FF2C4EFE9CC6E99EB9167C46"/>
        <xdr:cNvPicPr>
          <a:picLocks noChangeAspect="1"/>
        </xdr:cNvPicPr>
      </xdr:nvPicPr>
      <xdr:blipFill>
        <a:blip r:embed="rId83"/>
        <a:stretch>
          <a:fillRect/>
        </a:stretch>
      </xdr:blipFill>
      <xdr:spPr>
        <a:xfrm>
          <a:off x="12115800" y="2234565"/>
          <a:ext cx="2567940" cy="190500"/>
        </a:xfrm>
        <a:prstGeom prst="rect">
          <a:avLst/>
        </a:prstGeom>
        <a:noFill/>
        <a:ln w="9525">
          <a:noFill/>
        </a:ln>
      </xdr:spPr>
    </xdr:pic>
  </etc:cellImage>
  <etc:cellImage>
    <xdr:pic>
      <xdr:nvPicPr>
        <xdr:cNvPr id="95" name="ID_36F928B190F44D5990903C6C67EC3E40"/>
        <xdr:cNvPicPr>
          <a:picLocks noChangeAspect="1"/>
        </xdr:cNvPicPr>
      </xdr:nvPicPr>
      <xdr:blipFill>
        <a:blip r:embed="rId84"/>
        <a:stretch>
          <a:fillRect/>
        </a:stretch>
      </xdr:blipFill>
      <xdr:spPr>
        <a:xfrm>
          <a:off x="12115800" y="2600325"/>
          <a:ext cx="2529840" cy="205740"/>
        </a:xfrm>
        <a:prstGeom prst="rect">
          <a:avLst/>
        </a:prstGeom>
        <a:noFill/>
        <a:ln w="9525">
          <a:noFill/>
        </a:ln>
      </xdr:spPr>
    </xdr:pic>
  </etc:cellImage>
  <etc:cellImage>
    <xdr:pic>
      <xdr:nvPicPr>
        <xdr:cNvPr id="96" name="ID_FC5305DE48D648B98752DA47175D7433"/>
        <xdr:cNvPicPr>
          <a:picLocks noChangeAspect="1"/>
        </xdr:cNvPicPr>
      </xdr:nvPicPr>
      <xdr:blipFill>
        <a:blip r:embed="rId85"/>
        <a:stretch>
          <a:fillRect/>
        </a:stretch>
      </xdr:blipFill>
      <xdr:spPr>
        <a:xfrm>
          <a:off x="12115800" y="2966085"/>
          <a:ext cx="2567940" cy="167640"/>
        </a:xfrm>
        <a:prstGeom prst="rect">
          <a:avLst/>
        </a:prstGeom>
        <a:noFill/>
        <a:ln w="9525">
          <a:noFill/>
        </a:ln>
      </xdr:spPr>
    </xdr:pic>
  </etc:cellImage>
  <etc:cellImage>
    <xdr:pic>
      <xdr:nvPicPr>
        <xdr:cNvPr id="97" name="ID_E20CB6CCDBA3458784FB5FB316A4CA89"/>
        <xdr:cNvPicPr>
          <a:picLocks noChangeAspect="1"/>
        </xdr:cNvPicPr>
      </xdr:nvPicPr>
      <xdr:blipFill>
        <a:blip r:embed="rId86"/>
        <a:stretch>
          <a:fillRect/>
        </a:stretch>
      </xdr:blipFill>
      <xdr:spPr>
        <a:xfrm>
          <a:off x="12115800" y="3331845"/>
          <a:ext cx="2598420" cy="190500"/>
        </a:xfrm>
        <a:prstGeom prst="rect">
          <a:avLst/>
        </a:prstGeom>
        <a:noFill/>
        <a:ln w="9525">
          <a:noFill/>
        </a:ln>
      </xdr:spPr>
    </xdr:pic>
  </etc:cellImage>
  <etc:cellImage>
    <xdr:pic>
      <xdr:nvPicPr>
        <xdr:cNvPr id="98" name="ID_F1EDAF6C273E4BE08F0413A93661FE5A"/>
        <xdr:cNvPicPr>
          <a:picLocks noChangeAspect="1"/>
        </xdr:cNvPicPr>
      </xdr:nvPicPr>
      <xdr:blipFill>
        <a:blip r:embed="rId87"/>
        <a:stretch>
          <a:fillRect/>
        </a:stretch>
      </xdr:blipFill>
      <xdr:spPr>
        <a:xfrm>
          <a:off x="12115800" y="3697605"/>
          <a:ext cx="2636520" cy="205740"/>
        </a:xfrm>
        <a:prstGeom prst="rect">
          <a:avLst/>
        </a:prstGeom>
        <a:noFill/>
        <a:ln w="9525">
          <a:noFill/>
        </a:ln>
      </xdr:spPr>
    </xdr:pic>
  </etc:cellImage>
  <etc:cellImage>
    <xdr:pic>
      <xdr:nvPicPr>
        <xdr:cNvPr id="99" name="ID_EC3486C720EC4EFB9F990AE03DB870AB"/>
        <xdr:cNvPicPr>
          <a:picLocks noChangeAspect="1"/>
        </xdr:cNvPicPr>
      </xdr:nvPicPr>
      <xdr:blipFill>
        <a:blip r:embed="rId88"/>
        <a:stretch>
          <a:fillRect/>
        </a:stretch>
      </xdr:blipFill>
      <xdr:spPr>
        <a:xfrm>
          <a:off x="12115800" y="4063365"/>
          <a:ext cx="2567940" cy="198120"/>
        </a:xfrm>
        <a:prstGeom prst="rect">
          <a:avLst/>
        </a:prstGeom>
        <a:noFill/>
        <a:ln w="9525">
          <a:noFill/>
        </a:ln>
      </xdr:spPr>
    </xdr:pic>
  </etc:cellImage>
  <etc:cellImage>
    <xdr:pic>
      <xdr:nvPicPr>
        <xdr:cNvPr id="100" name="ID_175DBF19A322498DADA51E048E2E02F6"/>
        <xdr:cNvPicPr>
          <a:picLocks noChangeAspect="1"/>
        </xdr:cNvPicPr>
      </xdr:nvPicPr>
      <xdr:blipFill>
        <a:blip r:embed="rId89"/>
        <a:stretch>
          <a:fillRect/>
        </a:stretch>
      </xdr:blipFill>
      <xdr:spPr>
        <a:xfrm>
          <a:off x="12115800" y="4429125"/>
          <a:ext cx="2606040" cy="205740"/>
        </a:xfrm>
        <a:prstGeom prst="rect">
          <a:avLst/>
        </a:prstGeom>
        <a:noFill/>
        <a:ln w="9525">
          <a:noFill/>
        </a:ln>
      </xdr:spPr>
    </xdr:pic>
  </etc:cellImage>
  <etc:cellImage>
    <xdr:pic>
      <xdr:nvPicPr>
        <xdr:cNvPr id="101" name="ID_7CC4928321A94A3FB8B675B4C612D278"/>
        <xdr:cNvPicPr>
          <a:picLocks noChangeAspect="1"/>
        </xdr:cNvPicPr>
      </xdr:nvPicPr>
      <xdr:blipFill>
        <a:blip r:embed="rId90"/>
        <a:stretch>
          <a:fillRect/>
        </a:stretch>
      </xdr:blipFill>
      <xdr:spPr>
        <a:xfrm>
          <a:off x="12115800" y="4794885"/>
          <a:ext cx="2491740" cy="160020"/>
        </a:xfrm>
        <a:prstGeom prst="rect">
          <a:avLst/>
        </a:prstGeom>
        <a:noFill/>
        <a:ln w="9525">
          <a:noFill/>
        </a:ln>
      </xdr:spPr>
    </xdr:pic>
  </etc:cellImage>
  <etc:cellImage>
    <xdr:pic>
      <xdr:nvPicPr>
        <xdr:cNvPr id="102" name="ID_F148444999B54AF48AE6F3A0406CE381"/>
        <xdr:cNvPicPr>
          <a:picLocks noChangeAspect="1"/>
        </xdr:cNvPicPr>
      </xdr:nvPicPr>
      <xdr:blipFill>
        <a:blip r:embed="rId91"/>
        <a:stretch>
          <a:fillRect/>
        </a:stretch>
      </xdr:blipFill>
      <xdr:spPr>
        <a:xfrm>
          <a:off x="12115800" y="5160645"/>
          <a:ext cx="2567940" cy="243840"/>
        </a:xfrm>
        <a:prstGeom prst="rect">
          <a:avLst/>
        </a:prstGeom>
        <a:noFill/>
        <a:ln w="9525">
          <a:noFill/>
        </a:ln>
      </xdr:spPr>
    </xdr:pic>
  </etc:cellImage>
  <etc:cellImage>
    <xdr:pic>
      <xdr:nvPicPr>
        <xdr:cNvPr id="103" name="ID_5327AD27B1284664A974381DCDA7DF7A"/>
        <xdr:cNvPicPr>
          <a:picLocks noChangeAspect="1"/>
        </xdr:cNvPicPr>
      </xdr:nvPicPr>
      <xdr:blipFill>
        <a:blip r:embed="rId92"/>
        <a:stretch>
          <a:fillRect/>
        </a:stretch>
      </xdr:blipFill>
      <xdr:spPr>
        <a:xfrm>
          <a:off x="12115800" y="5526405"/>
          <a:ext cx="2598420" cy="190500"/>
        </a:xfrm>
        <a:prstGeom prst="rect">
          <a:avLst/>
        </a:prstGeom>
        <a:noFill/>
        <a:ln w="9525">
          <a:noFill/>
        </a:ln>
      </xdr:spPr>
    </xdr:pic>
  </etc:cellImage>
  <etc:cellImage>
    <xdr:pic>
      <xdr:nvPicPr>
        <xdr:cNvPr id="104" name="ID_8CECFCDF68914F5C9C89EF74C64A18C9"/>
        <xdr:cNvPicPr>
          <a:picLocks noChangeAspect="1"/>
        </xdr:cNvPicPr>
      </xdr:nvPicPr>
      <xdr:blipFill>
        <a:blip r:embed="rId93"/>
        <a:stretch>
          <a:fillRect/>
        </a:stretch>
      </xdr:blipFill>
      <xdr:spPr>
        <a:xfrm>
          <a:off x="12115800" y="5892165"/>
          <a:ext cx="2476500" cy="137160"/>
        </a:xfrm>
        <a:prstGeom prst="rect">
          <a:avLst/>
        </a:prstGeom>
        <a:noFill/>
        <a:ln w="9525">
          <a:noFill/>
        </a:ln>
      </xdr:spPr>
    </xdr:pic>
  </etc:cellImage>
  <etc:cellImage>
    <xdr:pic>
      <xdr:nvPicPr>
        <xdr:cNvPr id="105" name="ID_E6C0D862E8D643F5BE0B5F68D5F93397"/>
        <xdr:cNvPicPr>
          <a:picLocks noChangeAspect="1"/>
        </xdr:cNvPicPr>
      </xdr:nvPicPr>
      <xdr:blipFill>
        <a:blip r:embed="rId94"/>
        <a:stretch>
          <a:fillRect/>
        </a:stretch>
      </xdr:blipFill>
      <xdr:spPr>
        <a:xfrm>
          <a:off x="12115800" y="6257925"/>
          <a:ext cx="2567940" cy="205740"/>
        </a:xfrm>
        <a:prstGeom prst="rect">
          <a:avLst/>
        </a:prstGeom>
        <a:noFill/>
        <a:ln w="9525">
          <a:noFill/>
        </a:ln>
      </xdr:spPr>
    </xdr:pic>
  </etc:cellImage>
  <etc:cellImage>
    <xdr:pic>
      <xdr:nvPicPr>
        <xdr:cNvPr id="106" name="ID_8AA277BAA95B403B92A80F946DD6DF71"/>
        <xdr:cNvPicPr>
          <a:picLocks noChangeAspect="1"/>
        </xdr:cNvPicPr>
      </xdr:nvPicPr>
      <xdr:blipFill>
        <a:blip r:embed="rId95"/>
        <a:stretch>
          <a:fillRect/>
        </a:stretch>
      </xdr:blipFill>
      <xdr:spPr>
        <a:xfrm>
          <a:off x="12115800" y="6623685"/>
          <a:ext cx="2560320" cy="213360"/>
        </a:xfrm>
        <a:prstGeom prst="rect">
          <a:avLst/>
        </a:prstGeom>
        <a:noFill/>
        <a:ln w="9525">
          <a:noFill/>
        </a:ln>
      </xdr:spPr>
    </xdr:pic>
  </etc:cellImage>
  <etc:cellImage>
    <xdr:pic>
      <xdr:nvPicPr>
        <xdr:cNvPr id="107" name="ID_4FA71474BC2943159E7CB613EE78A55F"/>
        <xdr:cNvPicPr>
          <a:picLocks noChangeAspect="1"/>
        </xdr:cNvPicPr>
      </xdr:nvPicPr>
      <xdr:blipFill>
        <a:blip r:embed="rId96"/>
        <a:stretch>
          <a:fillRect/>
        </a:stretch>
      </xdr:blipFill>
      <xdr:spPr>
        <a:xfrm>
          <a:off x="12115800" y="6989445"/>
          <a:ext cx="2529840" cy="205740"/>
        </a:xfrm>
        <a:prstGeom prst="rect">
          <a:avLst/>
        </a:prstGeom>
        <a:noFill/>
        <a:ln w="9525">
          <a:noFill/>
        </a:ln>
      </xdr:spPr>
    </xdr:pic>
  </etc:cellImage>
  <etc:cellImage>
    <xdr:pic>
      <xdr:nvPicPr>
        <xdr:cNvPr id="108" name="ID_7D8018C02FA04D6DB5DDF9B81B724FF9"/>
        <xdr:cNvPicPr>
          <a:picLocks noChangeAspect="1"/>
        </xdr:cNvPicPr>
      </xdr:nvPicPr>
      <xdr:blipFill>
        <a:blip r:embed="rId97"/>
        <a:stretch>
          <a:fillRect/>
        </a:stretch>
      </xdr:blipFill>
      <xdr:spPr>
        <a:xfrm>
          <a:off x="12115800" y="7355205"/>
          <a:ext cx="2514600" cy="175260"/>
        </a:xfrm>
        <a:prstGeom prst="rect">
          <a:avLst/>
        </a:prstGeom>
        <a:noFill/>
        <a:ln w="9525">
          <a:noFill/>
        </a:ln>
      </xdr:spPr>
    </xdr:pic>
  </etc:cellImage>
  <etc:cellImage>
    <xdr:pic>
      <xdr:nvPicPr>
        <xdr:cNvPr id="109" name="ID_6D658F5940BA4D2188756B74EB705827"/>
        <xdr:cNvPicPr>
          <a:picLocks noChangeAspect="1"/>
        </xdr:cNvPicPr>
      </xdr:nvPicPr>
      <xdr:blipFill>
        <a:blip r:embed="rId98"/>
        <a:stretch>
          <a:fillRect/>
        </a:stretch>
      </xdr:blipFill>
      <xdr:spPr>
        <a:xfrm>
          <a:off x="12115800" y="7720965"/>
          <a:ext cx="2491740" cy="152400"/>
        </a:xfrm>
        <a:prstGeom prst="rect">
          <a:avLst/>
        </a:prstGeom>
        <a:noFill/>
        <a:ln w="9525">
          <a:noFill/>
        </a:ln>
      </xdr:spPr>
    </xdr:pic>
  </etc:cellImage>
  <etc:cellImage>
    <xdr:pic>
      <xdr:nvPicPr>
        <xdr:cNvPr id="110" name="ID_20AF8B36464F4A95B5F849491A62C68F"/>
        <xdr:cNvPicPr>
          <a:picLocks noChangeAspect="1"/>
        </xdr:cNvPicPr>
      </xdr:nvPicPr>
      <xdr:blipFill>
        <a:blip r:embed="rId99"/>
        <a:stretch>
          <a:fillRect/>
        </a:stretch>
      </xdr:blipFill>
      <xdr:spPr>
        <a:xfrm>
          <a:off x="12115800" y="8086725"/>
          <a:ext cx="2552700" cy="190500"/>
        </a:xfrm>
        <a:prstGeom prst="rect">
          <a:avLst/>
        </a:prstGeom>
        <a:noFill/>
        <a:ln w="9525">
          <a:noFill/>
        </a:ln>
      </xdr:spPr>
    </xdr:pic>
  </etc:cellImage>
  <etc:cellImage>
    <xdr:pic>
      <xdr:nvPicPr>
        <xdr:cNvPr id="111" name="ID_3D61B2FE64B24B9399EDFC01C085A6AC"/>
        <xdr:cNvPicPr>
          <a:picLocks noChangeAspect="1"/>
        </xdr:cNvPicPr>
      </xdr:nvPicPr>
      <xdr:blipFill>
        <a:blip r:embed="rId100"/>
        <a:stretch>
          <a:fillRect/>
        </a:stretch>
      </xdr:blipFill>
      <xdr:spPr>
        <a:xfrm>
          <a:off x="12115800" y="8452485"/>
          <a:ext cx="2491740" cy="167640"/>
        </a:xfrm>
        <a:prstGeom prst="rect">
          <a:avLst/>
        </a:prstGeom>
        <a:noFill/>
        <a:ln w="9525">
          <a:noFill/>
        </a:ln>
      </xdr:spPr>
    </xdr:pic>
  </etc:cellImage>
</etc:cellImages>
</file>

<file path=xl/sharedStrings.xml><?xml version="1.0" encoding="utf-8"?>
<sst xmlns="http://schemas.openxmlformats.org/spreadsheetml/2006/main" count="1256" uniqueCount="457">
  <si>
    <t>Usability Testing 1: On-boarding Process</t>
  </si>
  <si>
    <t>Test Case ID</t>
  </si>
  <si>
    <t>Prerequisites</t>
  </si>
  <si>
    <t>Title/Description</t>
  </si>
  <si>
    <t>Steps</t>
  </si>
  <si>
    <t>Expected result:</t>
  </si>
  <si>
    <t>Pass / Fail</t>
  </si>
  <si>
    <t>Screenshot/s</t>
  </si>
  <si>
    <t>Comments</t>
  </si>
  <si>
    <t>Used Device</t>
  </si>
  <si>
    <t>App Version</t>
  </si>
  <si>
    <t>UT1-1</t>
  </si>
  <si>
    <t>unregistered user</t>
  </si>
  <si>
    <t>Open the app</t>
  </si>
  <si>
    <r>
      <t xml:space="preserve">1. Download the app </t>
    </r>
    <r>
      <rPr>
        <b/>
        <sz val="11"/>
        <color theme="1"/>
        <rFont val="Calibri"/>
        <charset val="134"/>
        <scheme val="minor"/>
      </rPr>
      <t xml:space="preserve">"Kinesis"
</t>
    </r>
    <r>
      <rPr>
        <sz val="11"/>
        <color theme="1"/>
        <rFont val="Calibri"/>
        <charset val="134"/>
        <scheme val="minor"/>
      </rPr>
      <t>2. Open the app
3. Observe the page</t>
    </r>
  </si>
  <si>
    <t>The app opens withoud problems</t>
  </si>
  <si>
    <t>Pass</t>
  </si>
  <si>
    <t>Samsung S24 Ultra Android 15 One UI 7.0</t>
  </si>
  <si>
    <t>Kinesis v2.9.1</t>
  </si>
  <si>
    <t>UT1-2</t>
  </si>
  <si>
    <t>Onboarding screens / in-app pop ups</t>
  </si>
  <si>
    <r>
      <t xml:space="preserve">1. Download the app </t>
    </r>
    <r>
      <rPr>
        <b/>
        <sz val="11"/>
        <color theme="1"/>
        <rFont val="Calibri"/>
        <charset val="134"/>
        <scheme val="minor"/>
      </rPr>
      <t xml:space="preserve">"Kinesis"
</t>
    </r>
    <r>
      <rPr>
        <sz val="11"/>
        <color theme="1"/>
        <rFont val="Calibri"/>
        <charset val="134"/>
        <scheme val="minor"/>
      </rPr>
      <t>2. Open the app
3. Observe the pages</t>
    </r>
  </si>
  <si>
    <t>The app opens withoud problems and shows onboarding screens / in-app pop ups</t>
  </si>
  <si>
    <t>UT1-3</t>
  </si>
  <si>
    <t>Create account page opens</t>
  </si>
  <si>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button on upper right corner to close the onborading screens
4. Create account page opens</t>
    </r>
  </si>
  <si>
    <t>UT1-4</t>
  </si>
  <si>
    <t>Creating an account with correct data:
Correct written Email addres: test.hristov1998@gmail.com
Correct written Password: TestHristov1998@ (must be at least 8 characters, 1 uppercase, 1 lowercase, 1 number and 1 special character)</t>
  </si>
  <si>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 xml:space="preserve">button on upper right corner to close the onborading screens
4. Create account page opens
5. Fill the fields with correct data
6. Press </t>
    </r>
    <r>
      <rPr>
        <b/>
        <sz val="11"/>
        <color theme="1"/>
        <rFont val="Calibri"/>
        <charset val="134"/>
        <scheme val="minor"/>
      </rPr>
      <t xml:space="preserve">"Continue" </t>
    </r>
    <r>
      <rPr>
        <sz val="11"/>
        <color theme="1"/>
        <rFont val="Calibri"/>
        <charset val="134"/>
        <scheme val="minor"/>
      </rPr>
      <t>button</t>
    </r>
  </si>
  <si>
    <t>The new account is created</t>
  </si>
  <si>
    <t>UT1-5</t>
  </si>
  <si>
    <r>
      <t xml:space="preserve">Without acceptable requrements met, create an account:
</t>
    </r>
    <r>
      <rPr>
        <b/>
        <sz val="11"/>
        <color rgb="FF000000"/>
        <rFont val="Calibri"/>
        <charset val="134"/>
      </rPr>
      <t xml:space="preserve">Email </t>
    </r>
    <r>
      <rPr>
        <sz val="11"/>
        <color rgb="FF000000"/>
        <rFont val="Calibri"/>
        <charset val="134"/>
      </rPr>
      <t>with correct data but without "@"</t>
    </r>
  </si>
  <si>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button on upper right corner to close the onborading screens
4. Create account page opens
5. Fill the fields with data
6. Press "</t>
    </r>
    <r>
      <rPr>
        <b/>
        <sz val="11"/>
        <color theme="1"/>
        <rFont val="Calibri"/>
        <charset val="134"/>
        <scheme val="minor"/>
      </rPr>
      <t>Continue</t>
    </r>
    <r>
      <rPr>
        <sz val="11"/>
        <color theme="1"/>
        <rFont val="Calibri"/>
        <charset val="134"/>
        <scheme val="minor"/>
      </rPr>
      <t>" button</t>
    </r>
  </si>
  <si>
    <t>Please enter a valid email address</t>
  </si>
  <si>
    <t>UT1-6</t>
  </si>
  <si>
    <r>
      <t xml:space="preserve">Without acceptable requrements met, create an account:
</t>
    </r>
    <r>
      <rPr>
        <b/>
        <sz val="11"/>
        <color rgb="FF000000"/>
        <rFont val="Calibri"/>
        <charset val="134"/>
      </rPr>
      <t xml:space="preserve">Email </t>
    </r>
    <r>
      <rPr>
        <sz val="11"/>
        <color rgb="FF000000"/>
        <rFont val="Calibri"/>
        <charset val="134"/>
      </rPr>
      <t>with correct data but without "."</t>
    </r>
  </si>
  <si>
    <t>UT1-7</t>
  </si>
  <si>
    <r>
      <t xml:space="preserve">Without acceptable requrements met, create an account:
</t>
    </r>
    <r>
      <rPr>
        <b/>
        <sz val="11"/>
        <color rgb="FF000000"/>
        <rFont val="Calibri"/>
        <charset val="134"/>
      </rPr>
      <t xml:space="preserve">Email </t>
    </r>
    <r>
      <rPr>
        <sz val="11"/>
        <color rgb="FF000000"/>
        <rFont val="Calibri"/>
        <charset val="134"/>
      </rPr>
      <t>with correct data but without the name</t>
    </r>
  </si>
  <si>
    <t>UT1-8</t>
  </si>
  <si>
    <r>
      <t xml:space="preserve">Without acceptable requrements met, create an account:
</t>
    </r>
    <r>
      <rPr>
        <b/>
        <sz val="11"/>
        <color rgb="FF000000"/>
        <rFont val="Calibri"/>
        <charset val="134"/>
      </rPr>
      <t xml:space="preserve">Email </t>
    </r>
    <r>
      <rPr>
        <sz val="11"/>
        <color rgb="FF000000"/>
        <rFont val="Calibri"/>
        <charset val="134"/>
      </rPr>
      <t>with correct data but without the domain name</t>
    </r>
  </si>
  <si>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button on upper right corner to close the onborading screens
4. Create account page opens
5. Fill the fields with datax
6. Press "</t>
    </r>
    <r>
      <rPr>
        <b/>
        <sz val="11"/>
        <color theme="1"/>
        <rFont val="Calibri"/>
        <charset val="134"/>
        <scheme val="minor"/>
      </rPr>
      <t>Continue</t>
    </r>
    <r>
      <rPr>
        <sz val="11"/>
        <color theme="1"/>
        <rFont val="Calibri"/>
        <charset val="134"/>
        <scheme val="minor"/>
      </rPr>
      <t>" button</t>
    </r>
  </si>
  <si>
    <t>UT1-9</t>
  </si>
  <si>
    <r>
      <t xml:space="preserve">Without acceptable requrements met, create an account:
</t>
    </r>
    <r>
      <rPr>
        <b/>
        <sz val="11"/>
        <color rgb="FF000000"/>
        <rFont val="Calibri"/>
        <charset val="134"/>
      </rPr>
      <t xml:space="preserve">Email </t>
    </r>
    <r>
      <rPr>
        <sz val="11"/>
        <color rgb="FF000000"/>
        <rFont val="Calibri"/>
        <charset val="134"/>
      </rPr>
      <t>with unreal data</t>
    </r>
  </si>
  <si>
    <t>Fail</t>
  </si>
  <si>
    <t>BR-1</t>
  </si>
  <si>
    <t>UT1-10</t>
  </si>
  <si>
    <r>
      <t xml:space="preserve">Without acceptable requrements met, create an account:
</t>
    </r>
    <r>
      <rPr>
        <b/>
        <sz val="11"/>
        <color rgb="FF000000"/>
        <rFont val="Calibri"/>
        <charset val="134"/>
      </rPr>
      <t xml:space="preserve">Email </t>
    </r>
    <r>
      <rPr>
        <sz val="11"/>
        <color rgb="FF000000"/>
        <rFont val="Calibri"/>
        <charset val="134"/>
      </rPr>
      <t>with low ammount of total characters (4)</t>
    </r>
  </si>
  <si>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button on upper right corner to close the onborading screens
4. Create account page opens. 
5.Fill the fields with data
6. Press "</t>
    </r>
    <r>
      <rPr>
        <b/>
        <sz val="11"/>
        <color theme="1"/>
        <rFont val="Calibri"/>
        <charset val="134"/>
        <scheme val="minor"/>
      </rPr>
      <t>Continue</t>
    </r>
    <r>
      <rPr>
        <sz val="11"/>
        <color theme="1"/>
        <rFont val="Calibri"/>
        <charset val="134"/>
        <scheme val="minor"/>
      </rPr>
      <t>" button</t>
    </r>
  </si>
  <si>
    <t>UT1-11</t>
  </si>
  <si>
    <r>
      <t xml:space="preserve">Without acceptable requrements met, create an account:
</t>
    </r>
    <r>
      <rPr>
        <b/>
        <sz val="11"/>
        <color rgb="FF000000"/>
        <rFont val="Calibri"/>
        <charset val="134"/>
      </rPr>
      <t xml:space="preserve">Email Local part </t>
    </r>
    <r>
      <rPr>
        <sz val="11"/>
        <color rgb="FF000000"/>
        <rFont val="Calibri"/>
        <charset val="134"/>
      </rPr>
      <t xml:space="preserve"> more than 64 characters (65)</t>
    </r>
  </si>
  <si>
    <t>UT1-12</t>
  </si>
  <si>
    <r>
      <t xml:space="preserve">Without acceptable requrements met, create an account:
</t>
    </r>
    <r>
      <rPr>
        <b/>
        <sz val="11"/>
        <color rgb="FF000000"/>
        <rFont val="Calibri"/>
        <charset val="134"/>
      </rPr>
      <t xml:space="preserve">Email Domain part </t>
    </r>
    <r>
      <rPr>
        <sz val="11"/>
        <color rgb="FF000000"/>
        <rFont val="Calibri"/>
        <charset val="134"/>
      </rPr>
      <t xml:space="preserve"> more than 255 characters (256)</t>
    </r>
  </si>
  <si>
    <t>UT1-13</t>
  </si>
  <si>
    <r>
      <t xml:space="preserve">Without acceptable requrements met, create an account:
</t>
    </r>
    <r>
      <rPr>
        <b/>
        <sz val="11"/>
        <color rgb="FF000000"/>
        <rFont val="Calibri"/>
        <charset val="134"/>
      </rPr>
      <t>Email Total length</t>
    </r>
    <r>
      <rPr>
        <sz val="11"/>
        <color rgb="FF000000"/>
        <rFont val="Calibri"/>
        <charset val="134"/>
      </rPr>
      <t xml:space="preserve"> more than 320 characters (321)</t>
    </r>
  </si>
  <si>
    <t>UT1-14</t>
  </si>
  <si>
    <r>
      <t xml:space="preserve">Without acceptable requrements met, create an account:
</t>
    </r>
    <r>
      <rPr>
        <b/>
        <sz val="11"/>
        <color rgb="FF000000"/>
        <rFont val="Calibri"/>
        <charset val="134"/>
      </rPr>
      <t xml:space="preserve">Password </t>
    </r>
    <r>
      <rPr>
        <sz val="11"/>
        <color rgb="FF000000"/>
        <rFont val="Calibri"/>
        <charset val="134"/>
      </rPr>
      <t>with less than 8 characters (0)</t>
    </r>
  </si>
  <si>
    <t>Must have at least 8 characters, 1 uppercase, 1 lowercase, 1 number and 1 special character</t>
  </si>
  <si>
    <t>UT1-15</t>
  </si>
  <si>
    <t>Without acceptable requrements met, create an account:
Password with exactly 8 characters</t>
  </si>
  <si>
    <t>Marked correct the requerments</t>
  </si>
  <si>
    <t>UT1-16</t>
  </si>
  <si>
    <r>
      <t xml:space="preserve">Without acceptable requrements met, create an account:
</t>
    </r>
    <r>
      <rPr>
        <b/>
        <sz val="11"/>
        <color rgb="FF000000"/>
        <rFont val="Calibri"/>
        <charset val="134"/>
      </rPr>
      <t xml:space="preserve">Password </t>
    </r>
    <r>
      <rPr>
        <sz val="11"/>
        <color rgb="FF000000"/>
        <rFont val="Calibri"/>
        <charset val="134"/>
      </rPr>
      <t>using only special characters (@@@@#!$%)</t>
    </r>
  </si>
  <si>
    <t>UT1-17</t>
  </si>
  <si>
    <r>
      <t xml:space="preserve">Without acceptable requrements met, create an account:
</t>
    </r>
    <r>
      <rPr>
        <b/>
        <sz val="11"/>
        <color rgb="FF000000"/>
        <rFont val="Calibri"/>
        <charset val="134"/>
      </rPr>
      <t xml:space="preserve">Password </t>
    </r>
    <r>
      <rPr>
        <sz val="11"/>
        <color rgb="FF000000"/>
        <rFont val="Calibri"/>
        <charset val="134"/>
      </rPr>
      <t>using only numbers (12345678)</t>
    </r>
  </si>
  <si>
    <t>UT1-18</t>
  </si>
  <si>
    <r>
      <t xml:space="preserve">Without acceptable requrements met, create an account:
</t>
    </r>
    <r>
      <rPr>
        <b/>
        <sz val="11"/>
        <color rgb="FF000000"/>
        <rFont val="Calibri"/>
        <charset val="134"/>
      </rPr>
      <t xml:space="preserve">Password </t>
    </r>
    <r>
      <rPr>
        <sz val="11"/>
        <color rgb="FF000000"/>
        <rFont val="Calibri"/>
        <charset val="134"/>
      </rPr>
      <t>using only uppercases (TESTHRISTOV)</t>
    </r>
  </si>
  <si>
    <t>UT1-19</t>
  </si>
  <si>
    <r>
      <t xml:space="preserve">Without acceptable requrements met, create an account:
</t>
    </r>
    <r>
      <rPr>
        <b/>
        <sz val="11"/>
        <color rgb="FF000000"/>
        <rFont val="Calibri"/>
        <charset val="134"/>
      </rPr>
      <t xml:space="preserve">Password </t>
    </r>
    <r>
      <rPr>
        <sz val="11"/>
        <color rgb="FF000000"/>
        <rFont val="Calibri"/>
        <charset val="134"/>
      </rPr>
      <t>using only lowercases (testhristov)</t>
    </r>
  </si>
  <si>
    <t>UT1-20</t>
  </si>
  <si>
    <r>
      <t xml:space="preserve">Without acceptable requrements met, create an account:
</t>
    </r>
    <r>
      <rPr>
        <b/>
        <sz val="11"/>
        <color rgb="FF000000"/>
        <rFont val="Calibri"/>
        <charset val="134"/>
      </rPr>
      <t xml:space="preserve">Password </t>
    </r>
    <r>
      <rPr>
        <sz val="11"/>
        <color rgb="FF000000"/>
        <rFont val="Calibri"/>
        <charset val="134"/>
      </rPr>
      <t>using only upper and lowercases (TestHristov)</t>
    </r>
  </si>
  <si>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button on upper right corner to close the onborading screens
4. Create account page opens
7. Fill the fields with data
6. Press "</t>
    </r>
    <r>
      <rPr>
        <b/>
        <sz val="11"/>
        <color theme="1"/>
        <rFont val="Calibri"/>
        <charset val="134"/>
        <scheme val="minor"/>
      </rPr>
      <t>Continue</t>
    </r>
    <r>
      <rPr>
        <sz val="11"/>
        <color theme="1"/>
        <rFont val="Calibri"/>
        <charset val="134"/>
        <scheme val="minor"/>
      </rPr>
      <t>" button</t>
    </r>
  </si>
  <si>
    <t>UT1-21</t>
  </si>
  <si>
    <r>
      <t xml:space="preserve">Without acceptable requrements met, create an account:
</t>
    </r>
    <r>
      <rPr>
        <b/>
        <sz val="11"/>
        <color rgb="FF000000"/>
        <rFont val="Calibri"/>
        <charset val="134"/>
      </rPr>
      <t xml:space="preserve">Password </t>
    </r>
    <r>
      <rPr>
        <sz val="11"/>
        <color rgb="FF000000"/>
        <rFont val="Calibri"/>
        <charset val="134"/>
      </rPr>
      <t>using only special characters and numbers (@@@@1234)</t>
    </r>
  </si>
  <si>
    <t>UT1-22</t>
  </si>
  <si>
    <r>
      <t xml:space="preserve">Without acceptable requrements met, create an account:
</t>
    </r>
    <r>
      <rPr>
        <b/>
        <sz val="11"/>
        <color rgb="FF000000"/>
        <rFont val="Calibri"/>
        <charset val="134"/>
      </rPr>
      <t xml:space="preserve">Password </t>
    </r>
    <r>
      <rPr>
        <sz val="11"/>
        <color rgb="FF000000"/>
        <rFont val="Calibri"/>
        <charset val="134"/>
      </rPr>
      <t>without special characters (TestHristov1998)</t>
    </r>
  </si>
  <si>
    <t>UT1-23</t>
  </si>
  <si>
    <r>
      <t xml:space="preserve">Without acceptable requrements met, create an account:
</t>
    </r>
    <r>
      <rPr>
        <b/>
        <sz val="11"/>
        <color rgb="FF000000"/>
        <rFont val="Calibri"/>
        <charset val="134"/>
      </rPr>
      <t xml:space="preserve">Password </t>
    </r>
    <r>
      <rPr>
        <sz val="11"/>
        <color rgb="FF000000"/>
        <rFont val="Calibri"/>
        <charset val="134"/>
      </rPr>
      <t>without numbers (TestHristov@@@@)</t>
    </r>
  </si>
  <si>
    <t>UT1-24</t>
  </si>
  <si>
    <r>
      <t xml:space="preserve">Without acceptable requrements met, create an account:
</t>
    </r>
    <r>
      <rPr>
        <b/>
        <sz val="11"/>
        <color rgb="FF000000"/>
        <rFont val="Calibri"/>
        <charset val="134"/>
      </rPr>
      <t xml:space="preserve">Password </t>
    </r>
    <r>
      <rPr>
        <sz val="11"/>
        <color rgb="FF000000"/>
        <rFont val="Calibri"/>
        <charset val="134"/>
      </rPr>
      <t>without uppercases (testhristov1998@)</t>
    </r>
  </si>
  <si>
    <t>UT1-25</t>
  </si>
  <si>
    <r>
      <t xml:space="preserve">Without acceptable requrements met, create an account:
</t>
    </r>
    <r>
      <rPr>
        <b/>
        <sz val="11"/>
        <color rgb="FF000000"/>
        <rFont val="Calibri"/>
        <charset val="134"/>
      </rPr>
      <t xml:space="preserve">Password </t>
    </r>
    <r>
      <rPr>
        <sz val="11"/>
        <color rgb="FF000000"/>
        <rFont val="Calibri"/>
        <charset val="134"/>
      </rPr>
      <t>without lowercases (TESTHRISTOV1998@)</t>
    </r>
  </si>
  <si>
    <t>1. Download the app "Kinesis"
2. Open the app
3. Wait or press "X" button on upper right corner to close the onborading screens
4. Create account page opens
5. Fill the fields with data
6. Press "Continue" button</t>
  </si>
  <si>
    <t>UT1-26</t>
  </si>
  <si>
    <t>Legal name page opens</t>
  </si>
  <si>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 xml:space="preserve">button on upper right corner to close the onborading screens
4. Create account page opens
5. Fill the fields with correct data
6. Press </t>
    </r>
    <r>
      <rPr>
        <b/>
        <sz val="11"/>
        <color theme="1"/>
        <rFont val="Calibri"/>
        <charset val="134"/>
        <scheme val="minor"/>
      </rPr>
      <t xml:space="preserve">"Continue" </t>
    </r>
    <r>
      <rPr>
        <sz val="11"/>
        <color theme="1"/>
        <rFont val="Calibri"/>
        <charset val="134"/>
        <scheme val="minor"/>
      </rPr>
      <t>button
7. Legal name page opens</t>
    </r>
  </si>
  <si>
    <t>Legal name page opens with First and Last name field options</t>
  </si>
  <si>
    <t>UT1-27</t>
  </si>
  <si>
    <r>
      <t xml:space="preserve">Correct written </t>
    </r>
    <r>
      <rPr>
        <b/>
        <sz val="11"/>
        <color theme="1"/>
        <rFont val="Calibri"/>
        <charset val="134"/>
        <scheme val="minor"/>
      </rPr>
      <t>First name</t>
    </r>
  </si>
  <si>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 xml:space="preserve">button on upper right corner to close the onborading screens
4. Create account page opens
5. Fill the fields with correct data
6. Press </t>
    </r>
    <r>
      <rPr>
        <b/>
        <sz val="11"/>
        <color theme="1"/>
        <rFont val="Calibri"/>
        <charset val="134"/>
        <scheme val="minor"/>
      </rPr>
      <t xml:space="preserve">"Continue" </t>
    </r>
    <r>
      <rPr>
        <sz val="11"/>
        <color theme="1"/>
        <rFont val="Calibri"/>
        <charset val="134"/>
        <scheme val="minor"/>
      </rPr>
      <t>button
7. Legal name page opens
8. Fill the fields with correct data</t>
    </r>
  </si>
  <si>
    <t>Send the user to next menu</t>
  </si>
  <si>
    <t>UT1-28</t>
  </si>
  <si>
    <r>
      <t xml:space="preserve">Correct written </t>
    </r>
    <r>
      <rPr>
        <b/>
        <sz val="11"/>
        <color theme="1"/>
        <rFont val="Calibri"/>
        <charset val="134"/>
        <scheme val="minor"/>
      </rPr>
      <t>Last name</t>
    </r>
  </si>
  <si>
    <t>UT1-29</t>
  </si>
  <si>
    <r>
      <t xml:space="preserve">Uncorrect written </t>
    </r>
    <r>
      <rPr>
        <b/>
        <sz val="11"/>
        <color theme="1"/>
        <rFont val="Calibri"/>
        <charset val="134"/>
        <scheme val="minor"/>
      </rPr>
      <t>First name</t>
    </r>
    <r>
      <rPr>
        <sz val="11"/>
        <color theme="1"/>
        <rFont val="Calibri"/>
        <charset val="134"/>
        <scheme val="minor"/>
      </rPr>
      <t>: without characters</t>
    </r>
  </si>
  <si>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 xml:space="preserve">button on upper right corner to close the onborading screens
4. Create account page opens
5. Fill the fields with correct data
6. Press </t>
    </r>
    <r>
      <rPr>
        <b/>
        <sz val="11"/>
        <color theme="1"/>
        <rFont val="Calibri"/>
        <charset val="134"/>
        <scheme val="minor"/>
      </rPr>
      <t xml:space="preserve">"Continue" </t>
    </r>
    <r>
      <rPr>
        <sz val="11"/>
        <color theme="1"/>
        <rFont val="Calibri"/>
        <charset val="134"/>
        <scheme val="minor"/>
      </rPr>
      <t>button
7. Legal name page opens
8. Fill the fields with uncorrect data</t>
    </r>
  </si>
  <si>
    <t>Correct written First name required</t>
  </si>
  <si>
    <t>UT1-30</t>
  </si>
  <si>
    <r>
      <t>First name</t>
    </r>
    <r>
      <rPr>
        <sz val="11"/>
        <color theme="1"/>
        <rFont val="Calibri"/>
        <charset val="134"/>
        <scheme val="minor"/>
      </rPr>
      <t xml:space="preserve"> with 1 characters</t>
    </r>
  </si>
  <si>
    <t>UT1-31</t>
  </si>
  <si>
    <r>
      <t xml:space="preserve">Uncorrect written </t>
    </r>
    <r>
      <rPr>
        <b/>
        <sz val="11"/>
        <color theme="1"/>
        <rFont val="Calibri"/>
        <charset val="134"/>
        <scheme val="minor"/>
      </rPr>
      <t>First name</t>
    </r>
    <r>
      <rPr>
        <sz val="11"/>
        <color theme="1"/>
        <rFont val="Calibri"/>
        <charset val="134"/>
        <scheme val="minor"/>
      </rPr>
      <t>: with   max characters</t>
    </r>
  </si>
  <si>
    <t>BR-2</t>
  </si>
  <si>
    <t>UT1-32</t>
  </si>
  <si>
    <r>
      <t xml:space="preserve">Correct written </t>
    </r>
    <r>
      <rPr>
        <b/>
        <sz val="11"/>
        <color theme="1"/>
        <rFont val="Calibri"/>
        <charset val="134"/>
        <scheme val="minor"/>
      </rPr>
      <t xml:space="preserve">First name </t>
    </r>
    <r>
      <rPr>
        <sz val="11"/>
        <color theme="1"/>
        <rFont val="Calibri"/>
        <charset val="134"/>
        <scheme val="minor"/>
      </rPr>
      <t xml:space="preserve"> with dash "-" between the names</t>
    </r>
  </si>
  <si>
    <t>UT1-33</t>
  </si>
  <si>
    <r>
      <t>Correct written L</t>
    </r>
    <r>
      <rPr>
        <b/>
        <sz val="11"/>
        <color theme="1"/>
        <rFont val="Calibri"/>
        <charset val="134"/>
        <scheme val="minor"/>
      </rPr>
      <t>ast name</t>
    </r>
    <r>
      <rPr>
        <sz val="11"/>
        <color theme="1"/>
        <rFont val="Calibri"/>
        <charset val="134"/>
        <scheme val="minor"/>
      </rPr>
      <t xml:space="preserve"> with dash "-" between the names</t>
    </r>
  </si>
  <si>
    <t>UT1-34</t>
  </si>
  <si>
    <r>
      <t xml:space="preserve">Uncorrect written </t>
    </r>
    <r>
      <rPr>
        <b/>
        <sz val="11"/>
        <color theme="1"/>
        <rFont val="Calibri"/>
        <charset val="134"/>
        <scheme val="minor"/>
      </rPr>
      <t>Last name</t>
    </r>
    <r>
      <rPr>
        <sz val="11"/>
        <color theme="1"/>
        <rFont val="Calibri"/>
        <charset val="134"/>
        <scheme val="minor"/>
      </rPr>
      <t>: without characters</t>
    </r>
  </si>
  <si>
    <t>Last name required</t>
  </si>
  <si>
    <t>UT1-35</t>
  </si>
  <si>
    <r>
      <t xml:space="preserve"> </t>
    </r>
    <r>
      <rPr>
        <b/>
        <sz val="11"/>
        <color theme="1"/>
        <rFont val="Calibri"/>
        <charset val="134"/>
        <scheme val="minor"/>
      </rPr>
      <t>Last name</t>
    </r>
    <r>
      <rPr>
        <sz val="11"/>
        <color theme="1"/>
        <rFont val="Calibri"/>
        <charset val="134"/>
        <scheme val="minor"/>
      </rPr>
      <t xml:space="preserve"> with 1 character</t>
    </r>
  </si>
  <si>
    <t>UT1-36</t>
  </si>
  <si>
    <r>
      <t xml:space="preserve">Uncorrect written </t>
    </r>
    <r>
      <rPr>
        <b/>
        <sz val="11"/>
        <color theme="1"/>
        <rFont val="Calibri"/>
        <charset val="134"/>
        <scheme val="minor"/>
      </rPr>
      <t>Last name</t>
    </r>
    <r>
      <rPr>
        <sz val="11"/>
        <color theme="1"/>
        <rFont val="Calibri"/>
        <charset val="134"/>
        <scheme val="minor"/>
      </rPr>
      <t>: with   max characters</t>
    </r>
  </si>
  <si>
    <t>BR-3</t>
  </si>
  <si>
    <t>UT1-37</t>
  </si>
  <si>
    <t>Referral ID page opens</t>
  </si>
  <si>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 xml:space="preserve">button on upper right corner to close the onborading screens
4. Create account page opens
5. Fill the fields with correct data
6. Press </t>
    </r>
    <r>
      <rPr>
        <b/>
        <sz val="11"/>
        <color theme="1"/>
        <rFont val="Calibri"/>
        <charset val="134"/>
        <scheme val="minor"/>
      </rPr>
      <t xml:space="preserve">"Continue" </t>
    </r>
    <r>
      <rPr>
        <sz val="11"/>
        <color theme="1"/>
        <rFont val="Calibri"/>
        <charset val="134"/>
        <scheme val="minor"/>
      </rPr>
      <t>button
7. Legal name page opens
8.Mark the "</t>
    </r>
    <r>
      <rPr>
        <b/>
        <sz val="11"/>
        <color theme="1"/>
        <rFont val="Calibri"/>
        <charset val="134"/>
        <scheme val="minor"/>
      </rPr>
      <t>I have a referral ID</t>
    </r>
    <r>
      <rPr>
        <sz val="11"/>
        <color theme="1"/>
        <rFont val="Calibri"/>
        <charset val="134"/>
        <scheme val="minor"/>
      </rPr>
      <t xml:space="preserve">" box
9. </t>
    </r>
    <r>
      <rPr>
        <b/>
        <sz val="11"/>
        <color theme="1"/>
        <rFont val="Calibri"/>
        <charset val="134"/>
        <scheme val="minor"/>
      </rPr>
      <t>Referral ID</t>
    </r>
    <r>
      <rPr>
        <sz val="11"/>
        <color theme="1"/>
        <rFont val="Calibri"/>
        <charset val="134"/>
        <scheme val="minor"/>
      </rPr>
      <t xml:space="preserve"> page opens</t>
    </r>
  </si>
  <si>
    <t>UT1-38</t>
  </si>
  <si>
    <t>Email verification</t>
  </si>
  <si>
    <r>
      <t xml:space="preserve">1. Download the app </t>
    </r>
    <r>
      <rPr>
        <b/>
        <sz val="11"/>
        <color theme="1"/>
        <rFont val="Calibri"/>
        <charset val="134"/>
        <scheme val="minor"/>
      </rPr>
      <t xml:space="preserve">"Kinesis"
</t>
    </r>
    <r>
      <rPr>
        <sz val="11"/>
        <color theme="1"/>
        <rFont val="Calibri"/>
        <charset val="134"/>
        <scheme val="minor"/>
      </rPr>
      <t xml:space="preserve">2. Open the app
3. Wait or press </t>
    </r>
    <r>
      <rPr>
        <b/>
        <sz val="11"/>
        <color theme="1"/>
        <rFont val="Calibri"/>
        <charset val="134"/>
        <scheme val="minor"/>
      </rPr>
      <t xml:space="preserve">"X" </t>
    </r>
    <r>
      <rPr>
        <sz val="11"/>
        <color theme="1"/>
        <rFont val="Calibri"/>
        <charset val="134"/>
        <scheme val="minor"/>
      </rPr>
      <t xml:space="preserve">button on upper right corner to close the onborading screens
4. Create account page opens
5. Fill the fields with correct data
6. Press </t>
    </r>
    <r>
      <rPr>
        <b/>
        <sz val="11"/>
        <color theme="1"/>
        <rFont val="Calibri"/>
        <charset val="134"/>
        <scheme val="minor"/>
      </rPr>
      <t xml:space="preserve">"Continue" </t>
    </r>
    <r>
      <rPr>
        <sz val="11"/>
        <color theme="1"/>
        <rFont val="Calibri"/>
        <charset val="134"/>
        <scheme val="minor"/>
      </rPr>
      <t xml:space="preserve">button
7. Legal name page opens
8.Press </t>
    </r>
    <r>
      <rPr>
        <b/>
        <sz val="11"/>
        <color theme="1"/>
        <rFont val="Calibri"/>
        <charset val="134"/>
        <scheme val="minor"/>
      </rPr>
      <t xml:space="preserve">Continue
</t>
    </r>
    <r>
      <rPr>
        <sz val="11"/>
        <color theme="1"/>
        <rFont val="Calibri"/>
        <charset val="134"/>
        <scheme val="minor"/>
      </rPr>
      <t xml:space="preserve">9. Go to your Email address and press </t>
    </r>
    <r>
      <rPr>
        <b/>
        <sz val="11"/>
        <color theme="1"/>
        <rFont val="Calibri"/>
        <charset val="134"/>
        <scheme val="minor"/>
      </rPr>
      <t>Verify email address</t>
    </r>
  </si>
  <si>
    <t>Email verified and Log in menu opens</t>
  </si>
  <si>
    <t>UT1-39</t>
  </si>
  <si>
    <t>registered user</t>
  </si>
  <si>
    <t>Automaticaly logging into the app writing the password</t>
  </si>
  <si>
    <t>1. Download the app "Kinesis"
2. Open the app
3. Enter your password
4. Enter the code you received as a SMS 
5. Log into the app</t>
  </si>
  <si>
    <r>
      <t xml:space="preserve">User's </t>
    </r>
    <r>
      <rPr>
        <b/>
        <sz val="11"/>
        <color theme="1"/>
        <rFont val="Calibri"/>
        <charset val="134"/>
        <scheme val="minor"/>
      </rPr>
      <t>Home page</t>
    </r>
    <r>
      <rPr>
        <sz val="11"/>
        <color theme="1"/>
        <rFont val="Calibri"/>
        <charset val="134"/>
        <scheme val="minor"/>
      </rPr>
      <t xml:space="preserve"> opens</t>
    </r>
  </si>
  <si>
    <t>UT1-40</t>
  </si>
  <si>
    <t>Automaticaly logging into the app using PIN entry</t>
  </si>
  <si>
    <r>
      <t xml:space="preserve">1. Download the app </t>
    </r>
    <r>
      <rPr>
        <b/>
        <sz val="11"/>
        <color theme="1"/>
        <rFont val="Calibri"/>
        <charset val="134"/>
        <scheme val="minor"/>
      </rPr>
      <t xml:space="preserve">"Kinesis"
</t>
    </r>
    <r>
      <rPr>
        <sz val="11"/>
        <color theme="1"/>
        <rFont val="Calibri"/>
        <charset val="134"/>
        <scheme val="minor"/>
      </rPr>
      <t>2. Open the app
3. Enter your 6 digit PIN
4. Log into the app</t>
    </r>
  </si>
  <si>
    <t>UT1-41</t>
  </si>
  <si>
    <t>Automaticaly logging into the app using biometric
authentication</t>
  </si>
  <si>
    <r>
      <t xml:space="preserve">1. Download the app </t>
    </r>
    <r>
      <rPr>
        <b/>
        <sz val="11"/>
        <color theme="1"/>
        <rFont val="Calibri"/>
        <charset val="134"/>
        <scheme val="minor"/>
      </rPr>
      <t xml:space="preserve">"Kinesis"
</t>
    </r>
    <r>
      <rPr>
        <sz val="11"/>
        <color theme="1"/>
        <rFont val="Calibri"/>
        <charset val="134"/>
        <scheme val="minor"/>
      </rPr>
      <t>2. Open the app
3. Use your biometric
authentication.
4. Log into the app</t>
    </r>
  </si>
  <si>
    <t>Usability Testing 2: Navigation and Menus</t>
  </si>
  <si>
    <t>Home page</t>
  </si>
  <si>
    <t>UT2-1</t>
  </si>
  <si>
    <t>Logged in account</t>
  </si>
  <si>
    <t>Account Home page</t>
  </si>
  <si>
    <r>
      <t>1. Open "</t>
    </r>
    <r>
      <rPr>
        <b/>
        <sz val="11"/>
        <color theme="1"/>
        <rFont val="Calibri"/>
        <charset val="134"/>
        <scheme val="minor"/>
      </rPr>
      <t>Kinesis</t>
    </r>
    <r>
      <rPr>
        <sz val="11"/>
        <color theme="1"/>
        <rFont val="Calibri"/>
        <charset val="134"/>
        <scheme val="minor"/>
      </rPr>
      <t xml:space="preserve">" app
2. Log in to your account
3. Account </t>
    </r>
    <r>
      <rPr>
        <b/>
        <sz val="11"/>
        <color theme="1"/>
        <rFont val="Calibri"/>
        <charset val="134"/>
        <scheme val="minor"/>
      </rPr>
      <t xml:space="preserve">Home page </t>
    </r>
    <r>
      <rPr>
        <sz val="11"/>
        <color theme="1"/>
        <rFont val="Calibri"/>
        <charset val="134"/>
        <scheme val="minor"/>
      </rPr>
      <t>opens</t>
    </r>
  </si>
  <si>
    <t>Account Home page opens</t>
  </si>
  <si>
    <t xml:space="preserve">Pass </t>
  </si>
  <si>
    <t>UT2-2</t>
  </si>
  <si>
    <r>
      <t xml:space="preserve">Precious metals </t>
    </r>
    <r>
      <rPr>
        <sz val="11"/>
        <color theme="1"/>
        <rFont val="Calibri"/>
        <charset val="134"/>
        <scheme val="minor"/>
      </rPr>
      <t xml:space="preserve"> menu</t>
    </r>
  </si>
  <si>
    <t>1. Open "Kinesis" app
2. Log in to your account
3. Observe the Home page</t>
  </si>
  <si>
    <r>
      <t xml:space="preserve">Precious metals </t>
    </r>
    <r>
      <rPr>
        <sz val="11"/>
        <color theme="1"/>
        <rFont val="Calibri"/>
        <charset val="134"/>
        <scheme val="minor"/>
      </rPr>
      <t xml:space="preserve"> menu is located on the upper left corner under the </t>
    </r>
    <r>
      <rPr>
        <b/>
        <sz val="11"/>
        <color theme="1"/>
        <rFont val="Calibri"/>
        <charset val="134"/>
        <scheme val="minor"/>
      </rPr>
      <t xml:space="preserve">Available balance </t>
    </r>
    <r>
      <rPr>
        <sz val="11"/>
        <color theme="1"/>
        <rFont val="Calibri"/>
        <charset val="134"/>
        <scheme val="minor"/>
      </rPr>
      <t>menu</t>
    </r>
  </si>
  <si>
    <t>UT2-3</t>
  </si>
  <si>
    <r>
      <t xml:space="preserve">Crypto </t>
    </r>
    <r>
      <rPr>
        <sz val="11"/>
        <color theme="1"/>
        <rFont val="Calibri"/>
        <charset val="134"/>
        <scheme val="minor"/>
      </rPr>
      <t>menu</t>
    </r>
  </si>
  <si>
    <r>
      <t xml:space="preserve">Crypto </t>
    </r>
    <r>
      <rPr>
        <sz val="11"/>
        <color theme="1"/>
        <rFont val="Calibri"/>
        <charset val="134"/>
        <scheme val="minor"/>
      </rPr>
      <t xml:space="preserve">menu is located on right next to </t>
    </r>
    <r>
      <rPr>
        <b/>
        <sz val="11"/>
        <color theme="1"/>
        <rFont val="Calibri"/>
        <charset val="134"/>
        <scheme val="minor"/>
      </rPr>
      <t xml:space="preserve">Precious metals </t>
    </r>
    <r>
      <rPr>
        <sz val="11"/>
        <color theme="1"/>
        <rFont val="Calibri"/>
        <charset val="134"/>
        <scheme val="minor"/>
      </rPr>
      <t>menu</t>
    </r>
  </si>
  <si>
    <t>UT2-4</t>
  </si>
  <si>
    <r>
      <t xml:space="preserve">Cash </t>
    </r>
    <r>
      <rPr>
        <sz val="11"/>
        <color theme="1"/>
        <rFont val="Calibri"/>
        <charset val="134"/>
        <scheme val="minor"/>
      </rPr>
      <t>menu</t>
    </r>
  </si>
  <si>
    <r>
      <t>Cash</t>
    </r>
    <r>
      <rPr>
        <sz val="11"/>
        <color theme="1"/>
        <rFont val="Calibri"/>
        <charset val="134"/>
        <scheme val="minor"/>
      </rPr>
      <t xml:space="preserve"> menu is located on right next to </t>
    </r>
    <r>
      <rPr>
        <b/>
        <sz val="11"/>
        <color theme="1"/>
        <rFont val="Calibri"/>
        <charset val="134"/>
        <scheme val="minor"/>
      </rPr>
      <t xml:space="preserve">Crypto </t>
    </r>
    <r>
      <rPr>
        <sz val="11"/>
        <color theme="1"/>
        <rFont val="Calibri"/>
        <charset val="134"/>
        <scheme val="minor"/>
      </rPr>
      <t>menu</t>
    </r>
  </si>
  <si>
    <t>UT2-5</t>
  </si>
  <si>
    <r>
      <t xml:space="preserve">Precious metals </t>
    </r>
    <r>
      <rPr>
        <sz val="11"/>
        <color theme="1"/>
        <rFont val="Calibri"/>
        <charset val="134"/>
        <scheme val="minor"/>
      </rPr>
      <t xml:space="preserve"> menu options</t>
    </r>
  </si>
  <si>
    <r>
      <t>1. Open "</t>
    </r>
    <r>
      <rPr>
        <b/>
        <sz val="11"/>
        <color theme="1"/>
        <rFont val="Calibri"/>
        <charset val="134"/>
        <scheme val="minor"/>
      </rPr>
      <t>Kinesis</t>
    </r>
    <r>
      <rPr>
        <sz val="11"/>
        <color theme="1"/>
        <rFont val="Calibri"/>
        <charset val="134"/>
        <scheme val="minor"/>
      </rPr>
      <t xml:space="preserve">" app
2. Log in to your account
3. Observe the </t>
    </r>
    <r>
      <rPr>
        <b/>
        <sz val="11"/>
        <color theme="1"/>
        <rFont val="Calibri"/>
        <charset val="134"/>
        <scheme val="minor"/>
      </rPr>
      <t xml:space="preserve">Home page 
</t>
    </r>
    <r>
      <rPr>
        <sz val="11"/>
        <color theme="1"/>
        <rFont val="Calibri"/>
        <charset val="134"/>
        <scheme val="minor"/>
      </rPr>
      <t xml:space="preserve">4. Press </t>
    </r>
    <r>
      <rPr>
        <b/>
        <sz val="11"/>
        <color theme="1"/>
        <rFont val="Calibri"/>
        <charset val="134"/>
        <scheme val="minor"/>
      </rPr>
      <t xml:space="preserve">Precious metals </t>
    </r>
    <r>
      <rPr>
        <sz val="11"/>
        <color theme="1"/>
        <rFont val="Calibri"/>
        <charset val="134"/>
        <scheme val="minor"/>
      </rPr>
      <t xml:space="preserve">menu
5. </t>
    </r>
    <r>
      <rPr>
        <b/>
        <sz val="11"/>
        <color theme="1"/>
        <rFont val="Calibri"/>
        <charset val="134"/>
        <scheme val="minor"/>
      </rPr>
      <t>Gold</t>
    </r>
    <r>
      <rPr>
        <sz val="11"/>
        <color theme="1"/>
        <rFont val="Calibri"/>
        <charset val="134"/>
        <scheme val="minor"/>
      </rPr>
      <t xml:space="preserve"> and </t>
    </r>
    <r>
      <rPr>
        <b/>
        <sz val="11"/>
        <color theme="1"/>
        <rFont val="Calibri"/>
        <charset val="134"/>
        <scheme val="minor"/>
      </rPr>
      <t>Silver</t>
    </r>
    <r>
      <rPr>
        <sz val="11"/>
        <color theme="1"/>
        <rFont val="Calibri"/>
        <charset val="134"/>
        <scheme val="minor"/>
      </rPr>
      <t xml:space="preserve"> options are available</t>
    </r>
  </si>
  <si>
    <r>
      <t>Gold</t>
    </r>
    <r>
      <rPr>
        <sz val="11"/>
        <color theme="1"/>
        <rFont val="Calibri"/>
        <charset val="134"/>
        <scheme val="minor"/>
      </rPr>
      <t xml:space="preserve"> and </t>
    </r>
    <r>
      <rPr>
        <b/>
        <sz val="11"/>
        <color theme="1"/>
        <rFont val="Calibri"/>
        <charset val="134"/>
        <scheme val="minor"/>
      </rPr>
      <t>Silver</t>
    </r>
    <r>
      <rPr>
        <sz val="11"/>
        <color theme="1"/>
        <rFont val="Calibri"/>
        <charset val="134"/>
        <scheme val="minor"/>
      </rPr>
      <t xml:space="preserve"> options are available</t>
    </r>
  </si>
  <si>
    <t>UT2-6</t>
  </si>
  <si>
    <r>
      <t>Gold</t>
    </r>
    <r>
      <rPr>
        <sz val="11"/>
        <color theme="1"/>
        <rFont val="Calibri"/>
        <charset val="134"/>
        <scheme val="minor"/>
      </rPr>
      <t xml:space="preserve"> menu opens</t>
    </r>
  </si>
  <si>
    <t>1. Open "Kinesis" app
2. Log in to your account
3. Observe the Home page 
4. Press Precious metals menu
5. Press on Gold menu
6. Gold menu opens</t>
  </si>
  <si>
    <t>Gold menu opens and is available for buying or selling. All the data is visible</t>
  </si>
  <si>
    <t>UT2-7</t>
  </si>
  <si>
    <r>
      <t>Silver</t>
    </r>
    <r>
      <rPr>
        <sz val="11"/>
        <color theme="1"/>
        <rFont val="Calibri"/>
        <charset val="134"/>
        <scheme val="minor"/>
      </rPr>
      <t xml:space="preserve"> menu opnes</t>
    </r>
  </si>
  <si>
    <t>1. Open "Kinesis" app
2. Log in to your account
3. Observe the Home page 
4. Press Precious metals menu
5. Press on Silver menu
6. Silver menu opens</t>
  </si>
  <si>
    <r>
      <t>Silver</t>
    </r>
    <r>
      <rPr>
        <sz val="11"/>
        <color theme="1"/>
        <rFont val="Calibri"/>
        <charset val="134"/>
        <scheme val="minor"/>
      </rPr>
      <t xml:space="preserve"> menu opens and is available for buying or selling. All the data is visible</t>
    </r>
  </si>
  <si>
    <t>UT2-8</t>
  </si>
  <si>
    <r>
      <t xml:space="preserve">Crypto </t>
    </r>
    <r>
      <rPr>
        <sz val="11"/>
        <color theme="1"/>
        <rFont val="Calibri"/>
        <charset val="134"/>
        <scheme val="minor"/>
      </rPr>
      <t>menu options</t>
    </r>
  </si>
  <si>
    <r>
      <t>1. Open "</t>
    </r>
    <r>
      <rPr>
        <b/>
        <sz val="11"/>
        <color theme="1"/>
        <rFont val="Calibri"/>
        <charset val="134"/>
        <scheme val="minor"/>
      </rPr>
      <t>Kinesis</t>
    </r>
    <r>
      <rPr>
        <sz val="11"/>
        <color theme="1"/>
        <rFont val="Calibri"/>
        <charset val="134"/>
        <scheme val="minor"/>
      </rPr>
      <t xml:space="preserve">" app
2. Log in to your account
3. Observe the </t>
    </r>
    <r>
      <rPr>
        <b/>
        <sz val="11"/>
        <color theme="1"/>
        <rFont val="Calibri"/>
        <charset val="134"/>
        <scheme val="minor"/>
      </rPr>
      <t xml:space="preserve">Home page 
</t>
    </r>
    <r>
      <rPr>
        <sz val="11"/>
        <color theme="1"/>
        <rFont val="Calibri"/>
        <charset val="134"/>
        <scheme val="minor"/>
      </rPr>
      <t xml:space="preserve">4. Press on </t>
    </r>
    <r>
      <rPr>
        <b/>
        <sz val="11"/>
        <color theme="1"/>
        <rFont val="Calibri"/>
        <charset val="134"/>
        <scheme val="minor"/>
      </rPr>
      <t xml:space="preserve"> Crypto </t>
    </r>
    <r>
      <rPr>
        <sz val="11"/>
        <color theme="1"/>
        <rFont val="Calibri"/>
        <charset val="134"/>
        <scheme val="minor"/>
      </rPr>
      <t xml:space="preserve">menu
5. </t>
    </r>
    <r>
      <rPr>
        <b/>
        <sz val="11"/>
        <color theme="1"/>
        <rFont val="Calibri"/>
        <charset val="134"/>
        <scheme val="minor"/>
      </rPr>
      <t>Crypto</t>
    </r>
    <r>
      <rPr>
        <sz val="11"/>
        <color theme="1"/>
        <rFont val="Calibri"/>
        <charset val="134"/>
        <scheme val="minor"/>
      </rPr>
      <t xml:space="preserve"> menu opens</t>
    </r>
  </si>
  <si>
    <r>
      <t xml:space="preserve">Crypto </t>
    </r>
    <r>
      <rPr>
        <sz val="11"/>
        <color theme="1"/>
        <rFont val="Calibri"/>
        <charset val="134"/>
        <scheme val="minor"/>
      </rPr>
      <t>menu options available</t>
    </r>
  </si>
  <si>
    <t>UT2-9</t>
  </si>
  <si>
    <r>
      <t xml:space="preserve">See all markets </t>
    </r>
    <r>
      <rPr>
        <sz val="11"/>
        <color theme="1"/>
        <rFont val="Calibri"/>
        <charset val="134"/>
        <scheme val="minor"/>
      </rPr>
      <t>buttons option</t>
    </r>
  </si>
  <si>
    <t>1. Open "Kinesis" app
2. Log in to your account
3. Observe the Home page 
4. Press on  Crypto menu
5. Crypto menu opens
6. Press on See all markets buttons</t>
  </si>
  <si>
    <t>All available markets are visible</t>
  </si>
  <si>
    <t>UT2-10</t>
  </si>
  <si>
    <r>
      <t xml:space="preserve">Cash </t>
    </r>
    <r>
      <rPr>
        <sz val="11"/>
        <color theme="1"/>
        <rFont val="Calibri"/>
        <charset val="134"/>
        <scheme val="minor"/>
      </rPr>
      <t>menu options</t>
    </r>
  </si>
  <si>
    <r>
      <t>1. Open "</t>
    </r>
    <r>
      <rPr>
        <b/>
        <sz val="11"/>
        <color theme="1"/>
        <rFont val="Calibri"/>
        <charset val="134"/>
        <scheme val="minor"/>
      </rPr>
      <t>Kinesis</t>
    </r>
    <r>
      <rPr>
        <sz val="11"/>
        <color theme="1"/>
        <rFont val="Calibri"/>
        <charset val="134"/>
        <scheme val="minor"/>
      </rPr>
      <t xml:space="preserve">" app
2. Log in to your account
3. Observe the </t>
    </r>
    <r>
      <rPr>
        <b/>
        <sz val="11"/>
        <color theme="1"/>
        <rFont val="Calibri"/>
        <charset val="134"/>
        <scheme val="minor"/>
      </rPr>
      <t xml:space="preserve">Home page 
</t>
    </r>
    <r>
      <rPr>
        <sz val="11"/>
        <color theme="1"/>
        <rFont val="Calibri"/>
        <charset val="134"/>
        <scheme val="minor"/>
      </rPr>
      <t xml:space="preserve">4. Press on </t>
    </r>
    <r>
      <rPr>
        <b/>
        <sz val="11"/>
        <color theme="1"/>
        <rFont val="Calibri"/>
        <charset val="134"/>
        <scheme val="minor"/>
      </rPr>
      <t xml:space="preserve">Cash </t>
    </r>
    <r>
      <rPr>
        <sz val="11"/>
        <color theme="1"/>
        <rFont val="Calibri"/>
        <charset val="134"/>
        <scheme val="minor"/>
      </rPr>
      <t>menu</t>
    </r>
  </si>
  <si>
    <r>
      <t xml:space="preserve">Cash </t>
    </r>
    <r>
      <rPr>
        <sz val="11"/>
        <color theme="1"/>
        <rFont val="Calibri"/>
        <charset val="134"/>
        <scheme val="minor"/>
      </rPr>
      <t xml:space="preserve">menu opens with 3 currencies to choose: </t>
    </r>
    <r>
      <rPr>
        <b/>
        <sz val="11"/>
        <color theme="1"/>
        <rFont val="Calibri"/>
        <charset val="134"/>
        <scheme val="minor"/>
      </rPr>
      <t xml:space="preserve">US Dollar, Euro, British Pound </t>
    </r>
    <r>
      <rPr>
        <sz val="11"/>
        <color theme="1"/>
        <rFont val="Calibri"/>
        <charset val="134"/>
        <scheme val="minor"/>
      </rPr>
      <t xml:space="preserve">and </t>
    </r>
    <r>
      <rPr>
        <b/>
        <sz val="11"/>
        <color theme="1"/>
        <rFont val="Calibri"/>
        <charset val="134"/>
        <scheme val="minor"/>
      </rPr>
      <t xml:space="preserve">Make a deposit </t>
    </r>
    <r>
      <rPr>
        <sz val="11"/>
        <color theme="1"/>
        <rFont val="Calibri"/>
        <charset val="134"/>
        <scheme val="minor"/>
      </rPr>
      <t>button</t>
    </r>
  </si>
  <si>
    <t>UT2-11</t>
  </si>
  <si>
    <r>
      <t>US Dollar</t>
    </r>
    <r>
      <rPr>
        <sz val="11"/>
        <color theme="1"/>
        <rFont val="Calibri"/>
        <charset val="134"/>
        <scheme val="minor"/>
      </rPr>
      <t xml:space="preserve"> menu</t>
    </r>
  </si>
  <si>
    <r>
      <t>1. Open "</t>
    </r>
    <r>
      <rPr>
        <b/>
        <sz val="11"/>
        <color theme="1"/>
        <rFont val="Calibri"/>
        <charset val="134"/>
        <scheme val="minor"/>
      </rPr>
      <t>Kinesis</t>
    </r>
    <r>
      <rPr>
        <sz val="11"/>
        <color theme="1"/>
        <rFont val="Calibri"/>
        <charset val="134"/>
        <scheme val="minor"/>
      </rPr>
      <t xml:space="preserve">" app
2. Log in to your account
3. Observe the </t>
    </r>
    <r>
      <rPr>
        <b/>
        <sz val="11"/>
        <color theme="1"/>
        <rFont val="Calibri"/>
        <charset val="134"/>
        <scheme val="minor"/>
      </rPr>
      <t xml:space="preserve">Home page 
</t>
    </r>
    <r>
      <rPr>
        <sz val="11"/>
        <color theme="1"/>
        <rFont val="Calibri"/>
        <charset val="134"/>
        <scheme val="minor"/>
      </rPr>
      <t xml:space="preserve">4. Press on </t>
    </r>
    <r>
      <rPr>
        <b/>
        <sz val="11"/>
        <color theme="1"/>
        <rFont val="Calibri"/>
        <charset val="134"/>
        <scheme val="minor"/>
      </rPr>
      <t xml:space="preserve">Cash </t>
    </r>
    <r>
      <rPr>
        <sz val="11"/>
        <color theme="1"/>
        <rFont val="Calibri"/>
        <charset val="134"/>
        <scheme val="minor"/>
      </rPr>
      <t xml:space="preserve">menu
5. Press </t>
    </r>
    <r>
      <rPr>
        <b/>
        <sz val="11"/>
        <color theme="1"/>
        <rFont val="Calibri"/>
        <charset val="134"/>
        <scheme val="minor"/>
      </rPr>
      <t xml:space="preserve">US Dollar </t>
    </r>
    <r>
      <rPr>
        <sz val="11"/>
        <color theme="1"/>
        <rFont val="Calibri"/>
        <charset val="134"/>
        <scheme val="minor"/>
      </rPr>
      <t>menu</t>
    </r>
  </si>
  <si>
    <r>
      <t xml:space="preserve">USD holdings </t>
    </r>
    <r>
      <rPr>
        <sz val="11"/>
        <color theme="1"/>
        <rFont val="Calibri"/>
        <charset val="134"/>
        <scheme val="minor"/>
      </rPr>
      <t>are visible</t>
    </r>
  </si>
  <si>
    <t>UT2-12</t>
  </si>
  <si>
    <r>
      <t>Euro</t>
    </r>
    <r>
      <rPr>
        <sz val="11"/>
        <color theme="1"/>
        <rFont val="Calibri"/>
        <charset val="134"/>
        <scheme val="minor"/>
      </rPr>
      <t xml:space="preserve"> menu</t>
    </r>
  </si>
  <si>
    <r>
      <t>1. Open "</t>
    </r>
    <r>
      <rPr>
        <b/>
        <sz val="11"/>
        <color theme="1"/>
        <rFont val="Calibri"/>
        <charset val="134"/>
        <scheme val="minor"/>
      </rPr>
      <t>Kinesis</t>
    </r>
    <r>
      <rPr>
        <sz val="11"/>
        <color theme="1"/>
        <rFont val="Calibri"/>
        <charset val="134"/>
        <scheme val="minor"/>
      </rPr>
      <t xml:space="preserve">" app
2. Log in to your account
3. Observe the </t>
    </r>
    <r>
      <rPr>
        <b/>
        <sz val="11"/>
        <color theme="1"/>
        <rFont val="Calibri"/>
        <charset val="134"/>
        <scheme val="minor"/>
      </rPr>
      <t xml:space="preserve">Home page 
</t>
    </r>
    <r>
      <rPr>
        <sz val="11"/>
        <color theme="1"/>
        <rFont val="Calibri"/>
        <charset val="134"/>
        <scheme val="minor"/>
      </rPr>
      <t xml:space="preserve">4. Press on </t>
    </r>
    <r>
      <rPr>
        <b/>
        <sz val="11"/>
        <color theme="1"/>
        <rFont val="Calibri"/>
        <charset val="134"/>
        <scheme val="minor"/>
      </rPr>
      <t xml:space="preserve">Cash </t>
    </r>
    <r>
      <rPr>
        <sz val="11"/>
        <color theme="1"/>
        <rFont val="Calibri"/>
        <charset val="134"/>
        <scheme val="minor"/>
      </rPr>
      <t xml:space="preserve">menu
5. Press </t>
    </r>
    <r>
      <rPr>
        <b/>
        <sz val="11"/>
        <color theme="1"/>
        <rFont val="Calibri"/>
        <charset val="134"/>
        <scheme val="minor"/>
      </rPr>
      <t xml:space="preserve">Euro </t>
    </r>
    <r>
      <rPr>
        <sz val="11"/>
        <color theme="1"/>
        <rFont val="Calibri"/>
        <charset val="134"/>
        <scheme val="minor"/>
      </rPr>
      <t>menu</t>
    </r>
  </si>
  <si>
    <r>
      <t xml:space="preserve">EUR holdings </t>
    </r>
    <r>
      <rPr>
        <sz val="11"/>
        <color theme="1"/>
        <rFont val="Calibri"/>
        <charset val="134"/>
        <scheme val="minor"/>
      </rPr>
      <t>are visible</t>
    </r>
  </si>
  <si>
    <t>UT2-13</t>
  </si>
  <si>
    <r>
      <t>British Pound</t>
    </r>
    <r>
      <rPr>
        <sz val="11"/>
        <color theme="1"/>
        <rFont val="Calibri"/>
        <charset val="134"/>
        <scheme val="minor"/>
      </rPr>
      <t xml:space="preserve"> menu</t>
    </r>
  </si>
  <si>
    <r>
      <t>1. Open "</t>
    </r>
    <r>
      <rPr>
        <b/>
        <sz val="11"/>
        <color theme="1"/>
        <rFont val="Calibri"/>
        <charset val="134"/>
        <scheme val="minor"/>
      </rPr>
      <t>Kinesis</t>
    </r>
    <r>
      <rPr>
        <sz val="11"/>
        <color theme="1"/>
        <rFont val="Calibri"/>
        <charset val="134"/>
        <scheme val="minor"/>
      </rPr>
      <t xml:space="preserve">" app
2. Log in to your account
3. Observe the </t>
    </r>
    <r>
      <rPr>
        <b/>
        <sz val="11"/>
        <color theme="1"/>
        <rFont val="Calibri"/>
        <charset val="134"/>
        <scheme val="minor"/>
      </rPr>
      <t xml:space="preserve">Home page 
</t>
    </r>
    <r>
      <rPr>
        <sz val="11"/>
        <color theme="1"/>
        <rFont val="Calibri"/>
        <charset val="134"/>
        <scheme val="minor"/>
      </rPr>
      <t xml:space="preserve">4. Press on </t>
    </r>
    <r>
      <rPr>
        <b/>
        <sz val="11"/>
        <color theme="1"/>
        <rFont val="Calibri"/>
        <charset val="134"/>
        <scheme val="minor"/>
      </rPr>
      <t xml:space="preserve">Cash </t>
    </r>
    <r>
      <rPr>
        <sz val="11"/>
        <color theme="1"/>
        <rFont val="Calibri"/>
        <charset val="134"/>
        <scheme val="minor"/>
      </rPr>
      <t xml:space="preserve">menu
5. Press </t>
    </r>
    <r>
      <rPr>
        <b/>
        <sz val="11"/>
        <color theme="1"/>
        <rFont val="Calibri"/>
        <charset val="134"/>
        <scheme val="minor"/>
      </rPr>
      <t xml:space="preserve">British Pound </t>
    </r>
    <r>
      <rPr>
        <sz val="11"/>
        <color theme="1"/>
        <rFont val="Calibri"/>
        <charset val="134"/>
        <scheme val="minor"/>
      </rPr>
      <t>menu</t>
    </r>
  </si>
  <si>
    <r>
      <t xml:space="preserve">GBP holdings </t>
    </r>
    <r>
      <rPr>
        <sz val="11"/>
        <color theme="1"/>
        <rFont val="Calibri"/>
        <charset val="134"/>
        <scheme val="minor"/>
      </rPr>
      <t>are visible</t>
    </r>
  </si>
  <si>
    <t>UT2-14</t>
  </si>
  <si>
    <r>
      <t xml:space="preserve">Yield earnings </t>
    </r>
    <r>
      <rPr>
        <sz val="11"/>
        <color theme="1"/>
        <rFont val="Calibri"/>
        <charset val="134"/>
        <scheme val="minor"/>
      </rPr>
      <t>menu options</t>
    </r>
  </si>
  <si>
    <t>1. Open "Kinesis" app
2. Log in to your account
3. Scroll down in your Home page</t>
  </si>
  <si>
    <r>
      <t xml:space="preserve">Yield earnings </t>
    </r>
    <r>
      <rPr>
        <sz val="11"/>
        <color theme="1"/>
        <rFont val="Calibri"/>
        <charset val="134"/>
        <scheme val="minor"/>
      </rPr>
      <t xml:space="preserve">menu options are visible: </t>
    </r>
    <r>
      <rPr>
        <b/>
        <sz val="11"/>
        <color theme="1"/>
        <rFont val="Calibri"/>
        <charset val="134"/>
        <scheme val="minor"/>
      </rPr>
      <t xml:space="preserve">Gold yields </t>
    </r>
    <r>
      <rPr>
        <sz val="11"/>
        <color theme="1"/>
        <rFont val="Calibri"/>
        <charset val="134"/>
        <scheme val="minor"/>
      </rPr>
      <t xml:space="preserve">and </t>
    </r>
    <r>
      <rPr>
        <b/>
        <sz val="11"/>
        <color theme="1"/>
        <rFont val="Calibri"/>
        <charset val="134"/>
        <scheme val="minor"/>
      </rPr>
      <t>Silver yields</t>
    </r>
  </si>
  <si>
    <t>UT2-15</t>
  </si>
  <si>
    <r>
      <t xml:space="preserve">Gold yields </t>
    </r>
    <r>
      <rPr>
        <sz val="11"/>
        <color theme="1"/>
        <rFont val="Calibri"/>
        <charset val="134"/>
        <scheme val="minor"/>
      </rPr>
      <t>menu opens</t>
    </r>
  </si>
  <si>
    <t>UT2-16</t>
  </si>
  <si>
    <r>
      <t xml:space="preserve">Silver yields </t>
    </r>
    <r>
      <rPr>
        <sz val="11"/>
        <color theme="1"/>
        <rFont val="Calibri"/>
        <charset val="134"/>
        <scheme val="minor"/>
      </rPr>
      <t>menu opens</t>
    </r>
  </si>
  <si>
    <t>Assets</t>
  </si>
  <si>
    <t>UT2-17</t>
  </si>
  <si>
    <r>
      <t xml:space="preserve">Assets </t>
    </r>
    <r>
      <rPr>
        <sz val="11"/>
        <color theme="1"/>
        <rFont val="Calibri"/>
        <charset val="134"/>
        <scheme val="minor"/>
      </rPr>
      <t>menu</t>
    </r>
  </si>
  <si>
    <t>1. Open "Kinesis" app
2. Log in to your account
3. Press on the Assets button
4. Observe the page</t>
  </si>
  <si>
    <r>
      <t xml:space="preserve">Assets </t>
    </r>
    <r>
      <rPr>
        <sz val="11"/>
        <color theme="1"/>
        <rFont val="Calibri"/>
        <charset val="134"/>
        <scheme val="minor"/>
      </rPr>
      <t>menu opens</t>
    </r>
  </si>
  <si>
    <t>UT2-18</t>
  </si>
  <si>
    <r>
      <t>Portfolio</t>
    </r>
    <r>
      <rPr>
        <sz val="11"/>
        <color theme="1"/>
        <rFont val="Calibri"/>
        <charset val="134"/>
        <scheme val="minor"/>
      </rPr>
      <t xml:space="preserve"> menu</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</si>
  <si>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Assets</t>
    </r>
    <r>
      <rPr>
        <sz val="11"/>
        <color theme="1"/>
        <rFont val="Calibri"/>
        <charset val="134"/>
        <scheme val="minor"/>
      </rPr>
      <t xml:space="preserve"> button
4. </t>
    </r>
    <r>
      <rPr>
        <b/>
        <sz val="11"/>
        <color theme="1"/>
        <rFont val="Calibri"/>
        <charset val="134"/>
        <scheme val="minor"/>
      </rPr>
      <t>Portfolio</t>
    </r>
    <r>
      <rPr>
        <sz val="11"/>
        <color theme="1"/>
        <rFont val="Calibri"/>
        <charset val="134"/>
        <scheme val="minor"/>
      </rPr>
      <t xml:space="preserve"> menu opens</t>
    </r>
  </si>
  <si>
    <r>
      <t>Portfolio</t>
    </r>
    <r>
      <rPr>
        <sz val="11"/>
        <color theme="1"/>
        <rFont val="Calibri"/>
        <charset val="134"/>
        <scheme val="minor"/>
      </rPr>
      <t xml:space="preserve"> menu opens with 2 available options: </t>
    </r>
    <r>
      <rPr>
        <b/>
        <sz val="11"/>
        <color theme="1"/>
        <rFont val="Calibri"/>
        <charset val="134"/>
        <scheme val="minor"/>
      </rPr>
      <t xml:space="preserve">Receive crypto </t>
    </r>
    <r>
      <rPr>
        <sz val="11"/>
        <color theme="1"/>
        <rFont val="Calibri"/>
        <charset val="134"/>
        <scheme val="minor"/>
      </rPr>
      <t xml:space="preserve">and </t>
    </r>
    <r>
      <rPr>
        <b/>
        <sz val="11"/>
        <color theme="1"/>
        <rFont val="Calibri"/>
        <charset val="134"/>
        <scheme val="minor"/>
      </rPr>
      <t>Deposit crypto</t>
    </r>
  </si>
  <si>
    <t>UT2-19</t>
  </si>
  <si>
    <r>
      <t>Markets</t>
    </r>
    <r>
      <rPr>
        <sz val="11"/>
        <color theme="1"/>
        <rFont val="Calibri"/>
        <charset val="134"/>
        <scheme val="minor"/>
      </rPr>
      <t xml:space="preserve"> menu</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</si>
  <si>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Assets</t>
    </r>
    <r>
      <rPr>
        <sz val="11"/>
        <color theme="1"/>
        <rFont val="Calibri"/>
        <charset val="134"/>
        <scheme val="minor"/>
      </rPr>
      <t xml:space="preserve"> button
4. </t>
    </r>
    <r>
      <rPr>
        <b/>
        <sz val="11"/>
        <color theme="1"/>
        <rFont val="Calibri"/>
        <charset val="134"/>
        <scheme val="minor"/>
      </rPr>
      <t>Markets</t>
    </r>
    <r>
      <rPr>
        <sz val="11"/>
        <color theme="1"/>
        <rFont val="Calibri"/>
        <charset val="134"/>
        <scheme val="minor"/>
      </rPr>
      <t xml:space="preserve"> menu opens</t>
    </r>
  </si>
  <si>
    <r>
      <t>Markets</t>
    </r>
    <r>
      <rPr>
        <sz val="11"/>
        <color theme="1"/>
        <rFont val="Calibri"/>
        <charset val="134"/>
        <scheme val="minor"/>
      </rPr>
      <t xml:space="preserve"> menu opens and shows all available crypto and their charts, for buying</t>
    </r>
  </si>
  <si>
    <t>Shortcuts</t>
  </si>
  <si>
    <t>UT2-20</t>
  </si>
  <si>
    <r>
      <t>Shortcuts</t>
    </r>
    <r>
      <rPr>
        <sz val="11"/>
        <color theme="1"/>
        <rFont val="Calibri"/>
        <charset val="134"/>
        <scheme val="minor"/>
      </rPr>
      <t xml:space="preserve"> menu</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</si>
  <si>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Shortcuts</t>
    </r>
    <r>
      <rPr>
        <sz val="11"/>
        <color theme="1"/>
        <rFont val="Calibri"/>
        <charset val="134"/>
        <scheme val="minor"/>
      </rPr>
      <t xml:space="preserve"> button
4.</t>
    </r>
    <r>
      <rPr>
        <b/>
        <sz val="11"/>
        <color theme="1"/>
        <rFont val="Calibri"/>
        <charset val="134"/>
        <scheme val="minor"/>
      </rPr>
      <t>Shortcuts</t>
    </r>
    <r>
      <rPr>
        <sz val="11"/>
        <color theme="1"/>
        <rFont val="Calibri"/>
        <charset val="134"/>
        <scheme val="minor"/>
      </rPr>
      <t xml:space="preserve">  menu opens</t>
    </r>
  </si>
  <si>
    <r>
      <t>Shortcuts</t>
    </r>
    <r>
      <rPr>
        <sz val="11"/>
        <color theme="1"/>
        <rFont val="Calibri"/>
        <charset val="134"/>
        <scheme val="minor"/>
      </rPr>
      <t xml:space="preserve">  menu opens with a few options to choose: </t>
    </r>
    <r>
      <rPr>
        <b/>
        <sz val="11"/>
        <color theme="1"/>
        <rFont val="Calibri"/>
        <charset val="134"/>
        <scheme val="minor"/>
      </rPr>
      <t>Send</t>
    </r>
    <r>
      <rPr>
        <sz val="11"/>
        <color theme="1"/>
        <rFont val="Calibri"/>
        <charset val="134"/>
        <scheme val="minor"/>
      </rPr>
      <t xml:space="preserve">, </t>
    </r>
    <r>
      <rPr>
        <b/>
        <sz val="11"/>
        <color theme="1"/>
        <rFont val="Calibri"/>
        <charset val="134"/>
        <scheme val="minor"/>
      </rPr>
      <t>Receive</t>
    </r>
    <r>
      <rPr>
        <sz val="11"/>
        <color theme="1"/>
        <rFont val="Calibri"/>
        <charset val="134"/>
        <scheme val="minor"/>
      </rPr>
      <t xml:space="preserve">, </t>
    </r>
    <r>
      <rPr>
        <b/>
        <sz val="11"/>
        <color theme="1"/>
        <rFont val="Calibri"/>
        <charset val="134"/>
        <scheme val="minor"/>
      </rPr>
      <t>Deposit</t>
    </r>
    <r>
      <rPr>
        <sz val="11"/>
        <color theme="1"/>
        <rFont val="Calibri"/>
        <charset val="134"/>
        <scheme val="minor"/>
      </rPr>
      <t xml:space="preserve">, </t>
    </r>
    <r>
      <rPr>
        <b/>
        <sz val="11"/>
        <color theme="1"/>
        <rFont val="Calibri"/>
        <charset val="134"/>
        <scheme val="minor"/>
      </rPr>
      <t>Buy</t>
    </r>
    <r>
      <rPr>
        <sz val="11"/>
        <color theme="1"/>
        <rFont val="Calibri"/>
        <charset val="134"/>
        <scheme val="minor"/>
      </rPr>
      <t xml:space="preserve">, </t>
    </r>
    <r>
      <rPr>
        <b/>
        <sz val="11"/>
        <color theme="1"/>
        <rFont val="Calibri"/>
        <charset val="134"/>
        <scheme val="minor"/>
      </rPr>
      <t>Sell</t>
    </r>
    <r>
      <rPr>
        <sz val="11"/>
        <color theme="1"/>
        <rFont val="Calibri"/>
        <charset val="134"/>
        <scheme val="minor"/>
      </rPr>
      <t xml:space="preserve">, </t>
    </r>
    <r>
      <rPr>
        <b/>
        <sz val="11"/>
        <color theme="1"/>
        <rFont val="Calibri"/>
        <charset val="134"/>
        <scheme val="minor"/>
      </rPr>
      <t>Scan QR code</t>
    </r>
    <r>
      <rPr>
        <sz val="11"/>
        <color theme="1"/>
        <rFont val="Calibri"/>
        <charset val="134"/>
        <scheme val="minor"/>
      </rPr>
      <t xml:space="preserve"> and </t>
    </r>
    <r>
      <rPr>
        <b/>
        <sz val="11"/>
        <color theme="1"/>
        <rFont val="Calibri"/>
        <charset val="134"/>
        <scheme val="minor"/>
      </rPr>
      <t>Refer friends &amp; earn</t>
    </r>
  </si>
  <si>
    <t>Rewards</t>
  </si>
  <si>
    <t>UT2-21</t>
  </si>
  <si>
    <r>
      <t>Rewards</t>
    </r>
    <r>
      <rPr>
        <sz val="11"/>
        <color theme="1"/>
        <rFont val="Calibri"/>
        <charset val="134"/>
        <scheme val="minor"/>
      </rPr>
      <t xml:space="preserve"> menu opens</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</si>
  <si>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Rewards</t>
    </r>
    <r>
      <rPr>
        <sz val="11"/>
        <color theme="1"/>
        <rFont val="Calibri"/>
        <charset val="134"/>
        <scheme val="minor"/>
      </rPr>
      <t xml:space="preserve"> button
4.</t>
    </r>
    <r>
      <rPr>
        <b/>
        <sz val="11"/>
        <color theme="1"/>
        <rFont val="Calibri"/>
        <charset val="134"/>
        <scheme val="minor"/>
      </rPr>
      <t>Rewards</t>
    </r>
    <r>
      <rPr>
        <sz val="11"/>
        <color theme="1"/>
        <rFont val="Calibri"/>
        <charset val="134"/>
        <scheme val="minor"/>
      </rPr>
      <t xml:space="preserve">  menu opens
5. Observe the page</t>
    </r>
  </si>
  <si>
    <r>
      <t>Rewards</t>
    </r>
    <r>
      <rPr>
        <sz val="11"/>
        <color theme="1"/>
        <rFont val="Calibri"/>
        <charset val="134"/>
        <scheme val="minor"/>
      </rPr>
      <t xml:space="preserve"> menu opens with 2 options: </t>
    </r>
    <r>
      <rPr>
        <b/>
        <sz val="11"/>
        <color theme="1"/>
        <rFont val="Calibri"/>
        <charset val="134"/>
        <scheme val="minor"/>
      </rPr>
      <t>Yields</t>
    </r>
    <r>
      <rPr>
        <sz val="11"/>
        <color theme="1"/>
        <rFont val="Calibri"/>
        <charset val="134"/>
        <scheme val="minor"/>
      </rPr>
      <t xml:space="preserve"> and </t>
    </r>
    <r>
      <rPr>
        <b/>
        <sz val="11"/>
        <color theme="1"/>
        <rFont val="Calibri"/>
        <charset val="134"/>
        <scheme val="minor"/>
      </rPr>
      <t>Referrals</t>
    </r>
  </si>
  <si>
    <t>UT2-22</t>
  </si>
  <si>
    <r>
      <t>Yields</t>
    </r>
    <r>
      <rPr>
        <sz val="11"/>
        <color theme="1"/>
        <rFont val="Calibri"/>
        <charset val="134"/>
        <scheme val="minor"/>
      </rPr>
      <t xml:space="preserve"> menu elements</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</si>
  <si>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Rewards</t>
    </r>
    <r>
      <rPr>
        <sz val="11"/>
        <color theme="1"/>
        <rFont val="Calibri"/>
        <charset val="134"/>
        <scheme val="minor"/>
      </rPr>
      <t xml:space="preserve"> button
4.</t>
    </r>
    <r>
      <rPr>
        <b/>
        <sz val="11"/>
        <color theme="1"/>
        <rFont val="Calibri"/>
        <charset val="134"/>
        <scheme val="minor"/>
      </rPr>
      <t>Rewards</t>
    </r>
    <r>
      <rPr>
        <sz val="11"/>
        <color theme="1"/>
        <rFont val="Calibri"/>
        <charset val="134"/>
        <scheme val="minor"/>
      </rPr>
      <t xml:space="preserve">  menu opens
5. </t>
    </r>
    <r>
      <rPr>
        <b/>
        <sz val="11"/>
        <color theme="1"/>
        <rFont val="Calibri"/>
        <charset val="134"/>
        <scheme val="minor"/>
      </rPr>
      <t>Yields</t>
    </r>
    <r>
      <rPr>
        <sz val="11"/>
        <color theme="1"/>
        <rFont val="Calibri"/>
        <charset val="134"/>
        <scheme val="minor"/>
      </rPr>
      <t xml:space="preserve"> menu is selected</t>
    </r>
  </si>
  <si>
    <r>
      <t>Gold yields</t>
    </r>
    <r>
      <rPr>
        <sz val="11"/>
        <color theme="1"/>
        <rFont val="Calibri"/>
        <charset val="134"/>
        <scheme val="minor"/>
      </rPr>
      <t xml:space="preserve">, </t>
    </r>
    <r>
      <rPr>
        <b/>
        <sz val="11"/>
        <color theme="1"/>
        <rFont val="Calibri"/>
        <charset val="134"/>
        <scheme val="minor"/>
      </rPr>
      <t>Silver yields</t>
    </r>
    <r>
      <rPr>
        <sz val="11"/>
        <color theme="1"/>
        <rFont val="Calibri"/>
        <charset val="134"/>
        <scheme val="minor"/>
      </rPr>
      <t xml:space="preserve"> and</t>
    </r>
    <r>
      <rPr>
        <b/>
        <sz val="11"/>
        <color theme="1"/>
        <rFont val="Calibri"/>
        <charset val="134"/>
        <scheme val="minor"/>
      </rPr>
      <t xml:space="preserve"> Linked addresses</t>
    </r>
    <r>
      <rPr>
        <sz val="11"/>
        <color theme="1"/>
        <rFont val="Calibri"/>
        <charset val="134"/>
        <scheme val="minor"/>
      </rPr>
      <t xml:space="preserve"> are visible and clickable</t>
    </r>
  </si>
  <si>
    <t>UT2-23</t>
  </si>
  <si>
    <r>
      <t>Referrals</t>
    </r>
    <r>
      <rPr>
        <sz val="11"/>
        <color theme="1"/>
        <rFont val="Calibri"/>
        <charset val="134"/>
        <scheme val="minor"/>
      </rPr>
      <t xml:space="preserve"> menu elements</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</si>
  <si>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Rewards</t>
    </r>
    <r>
      <rPr>
        <sz val="11"/>
        <color theme="1"/>
        <rFont val="Calibri"/>
        <charset val="134"/>
        <scheme val="minor"/>
      </rPr>
      <t xml:space="preserve"> button
4.</t>
    </r>
    <r>
      <rPr>
        <b/>
        <sz val="11"/>
        <color theme="1"/>
        <rFont val="Calibri"/>
        <charset val="134"/>
        <scheme val="minor"/>
      </rPr>
      <t>Rewards</t>
    </r>
    <r>
      <rPr>
        <sz val="11"/>
        <color theme="1"/>
        <rFont val="Calibri"/>
        <charset val="134"/>
        <scheme val="minor"/>
      </rPr>
      <t xml:space="preserve">  menu opens
5. Press </t>
    </r>
    <r>
      <rPr>
        <b/>
        <sz val="11"/>
        <color theme="1"/>
        <rFont val="Calibri"/>
        <charset val="134"/>
        <scheme val="minor"/>
      </rPr>
      <t xml:space="preserve">Referrals </t>
    </r>
    <r>
      <rPr>
        <sz val="11"/>
        <color theme="1"/>
        <rFont val="Calibri"/>
        <charset val="134"/>
        <scheme val="minor"/>
      </rPr>
      <t>button</t>
    </r>
  </si>
  <si>
    <r>
      <t>Referrals</t>
    </r>
    <r>
      <rPr>
        <sz val="11"/>
        <color theme="1"/>
        <rFont val="Calibri"/>
        <charset val="134"/>
        <scheme val="minor"/>
      </rPr>
      <t xml:space="preserve"> menu open and the message with its option is visible.</t>
    </r>
    <r>
      <rPr>
        <b/>
        <sz val="11"/>
        <color theme="1"/>
        <rFont val="Calibri"/>
        <charset val="134"/>
        <scheme val="minor"/>
      </rPr>
      <t xml:space="preserve">Refer and earn </t>
    </r>
    <r>
      <rPr>
        <sz val="11"/>
        <color theme="1"/>
        <rFont val="Calibri"/>
        <charset val="134"/>
        <scheme val="minor"/>
      </rPr>
      <t>is clickable</t>
    </r>
  </si>
  <si>
    <t>Hub</t>
  </si>
  <si>
    <t>UT2-24</t>
  </si>
  <si>
    <r>
      <t>Hub</t>
    </r>
    <r>
      <rPr>
        <sz val="11"/>
        <color theme="1"/>
        <rFont val="Calibri"/>
        <charset val="134"/>
        <scheme val="minor"/>
      </rPr>
      <t xml:space="preserve"> menu opens</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</si>
  <si>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t>
    </r>
  </si>
  <si>
    <t>UT2-25</t>
  </si>
  <si>
    <r>
      <t>Hub</t>
    </r>
    <r>
      <rPr>
        <sz val="11"/>
        <color theme="1"/>
        <rFont val="Calibri"/>
        <charset val="134"/>
        <scheme val="minor"/>
      </rPr>
      <t xml:space="preserve"> menu elements are visible and clickable</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</si>
  <si>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one of the elements</t>
    </r>
  </si>
  <si>
    <r>
      <t xml:space="preserve">Hub </t>
    </r>
    <r>
      <rPr>
        <sz val="11"/>
        <color theme="1"/>
        <rFont val="Calibri"/>
        <charset val="134"/>
        <scheme val="minor"/>
      </rPr>
      <t>menu elements are visible and clickable.</t>
    </r>
  </si>
  <si>
    <t>UT2-26</t>
  </si>
  <si>
    <r>
      <t>Portfolio</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</si>
  <si>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Portfolio</t>
    </r>
    <r>
      <rPr>
        <sz val="11"/>
        <color theme="1"/>
        <rFont val="Calibri"/>
        <charset val="134"/>
        <scheme val="minor"/>
      </rPr>
      <t xml:space="preserve"> button</t>
    </r>
  </si>
  <si>
    <r>
      <t>Portfolio</t>
    </r>
    <r>
      <rPr>
        <sz val="11"/>
        <color theme="1"/>
        <rFont val="Calibri"/>
        <charset val="134"/>
        <scheme val="minor"/>
      </rPr>
      <t xml:space="preserve"> menu opens with 2 available options: Receive crypto and Deposit crypto</t>
    </r>
  </si>
  <si>
    <t>UT2-27</t>
  </si>
  <si>
    <r>
      <t>Markets</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</si>
  <si>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Markets</t>
    </r>
    <r>
      <rPr>
        <sz val="11"/>
        <color theme="1"/>
        <rFont val="Calibri"/>
        <charset val="134"/>
        <scheme val="minor"/>
      </rPr>
      <t xml:space="preserve"> button</t>
    </r>
  </si>
  <si>
    <t>UT2-28</t>
  </si>
  <si>
    <r>
      <t>Exchange</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</si>
  <si>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Exchange</t>
    </r>
    <r>
      <rPr>
        <sz val="11"/>
        <color theme="1"/>
        <rFont val="Calibri"/>
        <charset val="134"/>
        <scheme val="minor"/>
      </rPr>
      <t xml:space="preserve"> button</t>
    </r>
  </si>
  <si>
    <r>
      <t>Exchange</t>
    </r>
    <r>
      <rPr>
        <sz val="11"/>
        <color theme="1"/>
        <rFont val="Calibri"/>
        <charset val="134"/>
        <scheme val="minor"/>
      </rPr>
      <t xml:space="preserve"> menu opens and shows you some currencies to exchange</t>
    </r>
  </si>
  <si>
    <t>UT2-29</t>
  </si>
  <si>
    <r>
      <t>Transactions</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</si>
  <si>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Transactions</t>
    </r>
    <r>
      <rPr>
        <sz val="11"/>
        <color theme="1"/>
        <rFont val="Calibri"/>
        <charset val="134"/>
        <scheme val="minor"/>
      </rPr>
      <t xml:space="preserve"> button</t>
    </r>
  </si>
  <si>
    <r>
      <t>Transactions</t>
    </r>
    <r>
      <rPr>
        <sz val="11"/>
        <color theme="1"/>
        <rFont val="Calibri"/>
        <charset val="134"/>
        <scheme val="minor"/>
      </rPr>
      <t xml:space="preserve"> menu opens and shows the history of made transactions. Also a </t>
    </r>
    <r>
      <rPr>
        <b/>
        <sz val="11"/>
        <color theme="1"/>
        <rFont val="Calibri"/>
        <charset val="134"/>
        <scheme val="minor"/>
      </rPr>
      <t>Virtual card</t>
    </r>
    <r>
      <rPr>
        <sz val="11"/>
        <color theme="1"/>
        <rFont val="Calibri"/>
        <charset val="134"/>
        <scheme val="minor"/>
      </rPr>
      <t xml:space="preserve"> button to select is optional</t>
    </r>
  </si>
  <si>
    <t>UT2-30</t>
  </si>
  <si>
    <r>
      <t>Orders</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</si>
  <si>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Orders</t>
    </r>
    <r>
      <rPr>
        <sz val="11"/>
        <color theme="1"/>
        <rFont val="Calibri"/>
        <charset val="134"/>
        <scheme val="minor"/>
      </rPr>
      <t xml:space="preserve"> button</t>
    </r>
  </si>
  <si>
    <r>
      <t>Orders</t>
    </r>
    <r>
      <rPr>
        <sz val="11"/>
        <color theme="1"/>
        <rFont val="Calibri"/>
        <charset val="134"/>
        <scheme val="minor"/>
      </rPr>
      <t xml:space="preserve"> menu opens and open orders are visible. Also a </t>
    </r>
    <r>
      <rPr>
        <b/>
        <sz val="11"/>
        <color theme="1"/>
        <rFont val="Calibri"/>
        <charset val="134"/>
        <scheme val="minor"/>
      </rPr>
      <t>History</t>
    </r>
    <r>
      <rPr>
        <sz val="11"/>
        <color theme="1"/>
        <rFont val="Calibri"/>
        <charset val="134"/>
        <scheme val="minor"/>
      </rPr>
      <t xml:space="preserve"> button to select is optional</t>
    </r>
  </si>
  <si>
    <t>UT2-31</t>
  </si>
  <si>
    <r>
      <t>Referrals</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</si>
  <si>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Referrals</t>
    </r>
    <r>
      <rPr>
        <sz val="11"/>
        <color theme="1"/>
        <rFont val="Calibri"/>
        <charset val="134"/>
        <scheme val="minor"/>
      </rPr>
      <t xml:space="preserve"> button</t>
    </r>
  </si>
  <si>
    <r>
      <t>Referrals</t>
    </r>
    <r>
      <rPr>
        <sz val="11"/>
        <color theme="1"/>
        <rFont val="Calibri"/>
        <charset val="134"/>
        <scheme val="minor"/>
      </rPr>
      <t xml:space="preserve"> menu open and the message with its option is visible. </t>
    </r>
    <r>
      <rPr>
        <b/>
        <sz val="11"/>
        <color theme="1"/>
        <rFont val="Calibri"/>
        <charset val="134"/>
        <scheme val="minor"/>
      </rPr>
      <t>Refer and earn</t>
    </r>
    <r>
      <rPr>
        <sz val="11"/>
        <color theme="1"/>
        <rFont val="Calibri"/>
        <charset val="134"/>
        <scheme val="minor"/>
      </rPr>
      <t xml:space="preserve"> is clickable</t>
    </r>
  </si>
  <si>
    <t>UT2-32</t>
  </si>
  <si>
    <r>
      <t>Metalback</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</si>
  <si>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Metalback</t>
    </r>
    <r>
      <rPr>
        <sz val="11"/>
        <color theme="1"/>
        <rFont val="Calibri"/>
        <charset val="134"/>
        <scheme val="minor"/>
      </rPr>
      <t xml:space="preserve"> button</t>
    </r>
  </si>
  <si>
    <r>
      <t xml:space="preserve">Onboarding screens / in-app pop ups and navigates you to choosing a region for earning a </t>
    </r>
    <r>
      <rPr>
        <b/>
        <sz val="11"/>
        <color theme="1"/>
        <rFont val="Calibri"/>
        <charset val="134"/>
        <scheme val="minor"/>
      </rPr>
      <t>Metalback</t>
    </r>
  </si>
  <si>
    <t>UT2-33</t>
  </si>
  <si>
    <r>
      <t>Card</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</si>
  <si>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Card</t>
    </r>
    <r>
      <rPr>
        <sz val="11"/>
        <color theme="1"/>
        <rFont val="Calibri"/>
        <charset val="134"/>
        <scheme val="minor"/>
      </rPr>
      <t xml:space="preserve"> button</t>
    </r>
  </si>
  <si>
    <t>Kinesis Virtual Card window shows with an option to Pre-register</t>
  </si>
  <si>
    <t>UT2-34</t>
  </si>
  <si>
    <r>
      <t>Scan</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</si>
  <si>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Scan</t>
    </r>
    <r>
      <rPr>
        <sz val="11"/>
        <color theme="1"/>
        <rFont val="Calibri"/>
        <charset val="134"/>
        <scheme val="minor"/>
      </rPr>
      <t xml:space="preserve"> button</t>
    </r>
  </si>
  <si>
    <r>
      <t xml:space="preserve">QR Scan </t>
    </r>
    <r>
      <rPr>
        <sz val="11"/>
        <color theme="1"/>
        <rFont val="Calibri"/>
        <charset val="134"/>
        <scheme val="minor"/>
      </rPr>
      <t>menu opens with turned on main back camera</t>
    </r>
  </si>
  <si>
    <t>UT2-35</t>
  </si>
  <si>
    <r>
      <t>Profile</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</si>
  <si>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Profile</t>
    </r>
    <r>
      <rPr>
        <sz val="11"/>
        <color theme="1"/>
        <rFont val="Calibri"/>
        <charset val="134"/>
        <scheme val="minor"/>
      </rPr>
      <t xml:space="preserve"> button</t>
    </r>
  </si>
  <si>
    <r>
      <t xml:space="preserve">Account details </t>
    </r>
    <r>
      <rPr>
        <sz val="11"/>
        <color theme="1"/>
        <rFont val="Calibri"/>
        <charset val="134"/>
        <scheme val="minor"/>
      </rPr>
      <t>menu opens with personal details</t>
    </r>
  </si>
  <si>
    <t>UT2-36</t>
  </si>
  <si>
    <r>
      <t>Support</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</si>
  <si>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Support</t>
    </r>
    <r>
      <rPr>
        <sz val="11"/>
        <color theme="1"/>
        <rFont val="Calibri"/>
        <charset val="134"/>
        <scheme val="minor"/>
      </rPr>
      <t xml:space="preserve"> button</t>
    </r>
  </si>
  <si>
    <r>
      <t xml:space="preserve">Support </t>
    </r>
    <r>
      <rPr>
        <sz val="11"/>
        <color theme="1"/>
        <rFont val="Calibri"/>
        <charset val="134"/>
        <scheme val="minor"/>
      </rPr>
      <t xml:space="preserve"> menu opens with 3 options to choose: </t>
    </r>
    <r>
      <rPr>
        <b/>
        <sz val="11"/>
        <color theme="1"/>
        <rFont val="Calibri"/>
        <charset val="134"/>
        <scheme val="minor"/>
      </rPr>
      <t>Knowledge Base, Live chat</t>
    </r>
    <r>
      <rPr>
        <sz val="11"/>
        <color theme="1"/>
        <rFont val="Calibri"/>
        <charset val="134"/>
        <scheme val="minor"/>
      </rPr>
      <t xml:space="preserve">, </t>
    </r>
    <r>
      <rPr>
        <b/>
        <sz val="11"/>
        <color theme="1"/>
        <rFont val="Calibri"/>
        <charset val="134"/>
        <scheme val="minor"/>
      </rPr>
      <t>Contact us</t>
    </r>
  </si>
  <si>
    <t>UT2-37</t>
  </si>
  <si>
    <r>
      <t>Share your thoughts</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</si>
  <si>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Share your thoughts</t>
    </r>
    <r>
      <rPr>
        <sz val="11"/>
        <color theme="1"/>
        <rFont val="Calibri"/>
        <charset val="134"/>
        <scheme val="minor"/>
      </rPr>
      <t xml:space="preserve"> button</t>
    </r>
  </si>
  <si>
    <r>
      <t xml:space="preserve">Share your feedback </t>
    </r>
    <r>
      <rPr>
        <sz val="11"/>
        <color theme="1"/>
        <rFont val="Calibri"/>
        <charset val="134"/>
        <scheme val="minor"/>
      </rPr>
      <t>menu opens with up to 5 stars to choose for rating to submit</t>
    </r>
  </si>
  <si>
    <t>UT2-38</t>
  </si>
  <si>
    <r>
      <t>Settings</t>
    </r>
    <r>
      <rPr>
        <sz val="11"/>
        <color theme="1"/>
        <rFont val="Calibri"/>
        <charset val="134"/>
        <scheme val="minor"/>
      </rPr>
      <t xml:space="preserve"> button</t>
    </r>
  </si>
  <si>
    <r>
      <t>1. Open "</t>
    </r>
    <r>
      <rPr>
        <b/>
        <sz val="11"/>
        <color theme="1"/>
        <rFont val="Calibri"/>
        <charset val="134"/>
        <scheme val="minor"/>
      </rPr>
      <t>Kinesis</t>
    </r>
    <r>
      <rPr>
        <sz val="11"/>
        <color theme="1"/>
        <rFont val="Calibri"/>
        <charset val="134"/>
        <scheme val="minor"/>
      </rPr>
      <t xml:space="preserve">" app
2. Log in to your account
3. Press on the </t>
    </r>
    <r>
      <rPr>
        <b/>
        <sz val="11"/>
        <color theme="1"/>
        <rFont val="Calibri"/>
        <charset val="134"/>
        <scheme val="minor"/>
      </rPr>
      <t>Hub</t>
    </r>
    <r>
      <rPr>
        <sz val="11"/>
        <color theme="1"/>
        <rFont val="Calibri"/>
        <charset val="134"/>
        <scheme val="minor"/>
      </rPr>
      <t xml:space="preserve"> button
4.</t>
    </r>
    <r>
      <rPr>
        <b/>
        <sz val="11"/>
        <color theme="1"/>
        <rFont val="Calibri"/>
        <charset val="134"/>
        <scheme val="minor"/>
      </rPr>
      <t>Hub</t>
    </r>
    <r>
      <rPr>
        <sz val="11"/>
        <color theme="1"/>
        <rFont val="Calibri"/>
        <charset val="134"/>
        <scheme val="minor"/>
      </rPr>
      <t xml:space="preserve"> menu opens
5. Observe the page
6. Press on </t>
    </r>
    <r>
      <rPr>
        <b/>
        <sz val="11"/>
        <color theme="1"/>
        <rFont val="Calibri"/>
        <charset val="134"/>
        <scheme val="minor"/>
      </rPr>
      <t>Settings</t>
    </r>
    <r>
      <rPr>
        <sz val="11"/>
        <color theme="1"/>
        <rFont val="Calibri"/>
        <charset val="134"/>
        <scheme val="minor"/>
      </rPr>
      <t xml:space="preserve"> button</t>
    </r>
  </si>
  <si>
    <r>
      <t xml:space="preserve">Settings </t>
    </r>
    <r>
      <rPr>
        <sz val="11"/>
        <color theme="1"/>
        <rFont val="Calibri"/>
        <charset val="134"/>
        <scheme val="minor"/>
      </rPr>
      <t>menu opens</t>
    </r>
  </si>
  <si>
    <t>Usability Testing 3: Security Features</t>
  </si>
  <si>
    <t>PIN</t>
  </si>
  <si>
    <t>UT3-1</t>
  </si>
  <si>
    <t>Non-logged in</t>
  </si>
  <si>
    <r>
      <t>Log in</t>
    </r>
    <r>
      <rPr>
        <sz val="11"/>
        <color theme="1"/>
        <rFont val="Calibri"/>
        <charset val="134"/>
        <scheme val="minor"/>
      </rPr>
      <t xml:space="preserve"> with wrong </t>
    </r>
    <r>
      <rPr>
        <b/>
        <sz val="11"/>
        <color theme="1"/>
        <rFont val="Calibri"/>
        <charset val="134"/>
        <scheme val="minor"/>
      </rPr>
      <t>PIN</t>
    </r>
  </si>
  <si>
    <r>
      <t>1. Open the "</t>
    </r>
    <r>
      <rPr>
        <b/>
        <sz val="11"/>
        <color theme="1"/>
        <rFont val="Calibri"/>
        <charset val="134"/>
        <scheme val="minor"/>
      </rPr>
      <t>Kinesis</t>
    </r>
    <r>
      <rPr>
        <sz val="11"/>
        <color theme="1"/>
        <rFont val="Calibri"/>
        <charset val="134"/>
        <scheme val="minor"/>
      </rPr>
      <t>" app
2. Log in to the account with wrong PIN</t>
    </r>
  </si>
  <si>
    <t>Gives an option to try again</t>
  </si>
  <si>
    <t>UT3-2</t>
  </si>
  <si>
    <r>
      <t xml:space="preserve">Log in </t>
    </r>
    <r>
      <rPr>
        <sz val="11"/>
        <color theme="1"/>
        <rFont val="Calibri"/>
        <charset val="134"/>
        <scheme val="minor"/>
      </rPr>
      <t xml:space="preserve">2 times with wrong </t>
    </r>
    <r>
      <rPr>
        <b/>
        <sz val="11"/>
        <color theme="1"/>
        <rFont val="Calibri"/>
        <charset val="134"/>
        <scheme val="minor"/>
      </rPr>
      <t>PIN</t>
    </r>
  </si>
  <si>
    <t>UT3-3</t>
  </si>
  <si>
    <r>
      <t>Log in</t>
    </r>
    <r>
      <rPr>
        <sz val="11"/>
        <color theme="1"/>
        <rFont val="Calibri"/>
        <charset val="134"/>
        <scheme val="minor"/>
      </rPr>
      <t xml:space="preserve"> 3 times with wrong </t>
    </r>
    <r>
      <rPr>
        <b/>
        <sz val="11"/>
        <color theme="1"/>
        <rFont val="Calibri"/>
        <charset val="134"/>
        <scheme val="minor"/>
      </rPr>
      <t>PIN</t>
    </r>
  </si>
  <si>
    <t>UT3-4</t>
  </si>
  <si>
    <r>
      <t>Log in</t>
    </r>
    <r>
      <rPr>
        <sz val="11"/>
        <color theme="1"/>
        <rFont val="Calibri"/>
        <charset val="134"/>
        <scheme val="minor"/>
      </rPr>
      <t xml:space="preserve"> 4 times with wrong </t>
    </r>
    <r>
      <rPr>
        <b/>
        <sz val="11"/>
        <color theme="1"/>
        <rFont val="Calibri"/>
        <charset val="134"/>
        <scheme val="minor"/>
      </rPr>
      <t>PIN</t>
    </r>
  </si>
  <si>
    <t>UT3-5</t>
  </si>
  <si>
    <r>
      <t>Log in</t>
    </r>
    <r>
      <rPr>
        <sz val="11"/>
        <color theme="1"/>
        <rFont val="Calibri"/>
        <charset val="134"/>
        <scheme val="minor"/>
      </rPr>
      <t xml:space="preserve"> 5 times with wrong </t>
    </r>
    <r>
      <rPr>
        <b/>
        <sz val="11"/>
        <color theme="1"/>
        <rFont val="Calibri"/>
        <charset val="134"/>
        <scheme val="minor"/>
      </rPr>
      <t>PIN</t>
    </r>
  </si>
  <si>
    <t>Gives an option to write password or to use biometric authentication.</t>
  </si>
  <si>
    <t>I suggest to cut down the numbers to 3.After the 5th wrong PIN, an Email can be sent as a warning</t>
  </si>
  <si>
    <t>Password</t>
  </si>
  <si>
    <t>UT3-6</t>
  </si>
  <si>
    <r>
      <t>Log in</t>
    </r>
    <r>
      <rPr>
        <sz val="11"/>
        <color theme="1"/>
        <rFont val="Calibri"/>
        <charset val="134"/>
        <scheme val="minor"/>
      </rPr>
      <t xml:space="preserve"> with wrong </t>
    </r>
    <r>
      <rPr>
        <b/>
        <sz val="11"/>
        <color theme="1"/>
        <rFont val="Calibri"/>
        <charset val="134"/>
        <scheme val="minor"/>
      </rPr>
      <t>Password</t>
    </r>
  </si>
  <si>
    <r>
      <t>1. Open the "</t>
    </r>
    <r>
      <rPr>
        <b/>
        <sz val="11"/>
        <color theme="1"/>
        <rFont val="Calibri"/>
        <charset val="134"/>
        <scheme val="minor"/>
      </rPr>
      <t>Kinesis</t>
    </r>
    <r>
      <rPr>
        <sz val="11"/>
        <color theme="1"/>
        <rFont val="Calibri"/>
        <charset val="134"/>
        <scheme val="minor"/>
      </rPr>
      <t xml:space="preserve">" app
2. Log in to the account with wrong </t>
    </r>
    <r>
      <rPr>
        <b/>
        <sz val="11"/>
        <color theme="1"/>
        <rFont val="Calibri"/>
        <charset val="134"/>
        <scheme val="minor"/>
      </rPr>
      <t>Password</t>
    </r>
  </si>
  <si>
    <t>Email and/or password are incorrect</t>
  </si>
  <si>
    <t>UT3-7</t>
  </si>
  <si>
    <r>
      <t xml:space="preserve">Log in </t>
    </r>
    <r>
      <rPr>
        <sz val="11"/>
        <color theme="1"/>
        <rFont val="Calibri"/>
        <charset val="134"/>
        <scheme val="minor"/>
      </rPr>
      <t xml:space="preserve">2 times with wrong </t>
    </r>
    <r>
      <rPr>
        <b/>
        <sz val="11"/>
        <color theme="1"/>
        <rFont val="Calibri"/>
        <charset val="134"/>
        <scheme val="minor"/>
      </rPr>
      <t>Password</t>
    </r>
  </si>
  <si>
    <t>UT3-8</t>
  </si>
  <si>
    <r>
      <t>Log in</t>
    </r>
    <r>
      <rPr>
        <sz val="11"/>
        <color theme="1"/>
        <rFont val="Calibri"/>
        <charset val="134"/>
        <scheme val="minor"/>
      </rPr>
      <t xml:space="preserve"> 3 times with wrong </t>
    </r>
    <r>
      <rPr>
        <b/>
        <sz val="11"/>
        <color theme="1"/>
        <rFont val="Calibri"/>
        <charset val="134"/>
        <scheme val="minor"/>
      </rPr>
      <t>Password</t>
    </r>
  </si>
  <si>
    <t>UT3-9</t>
  </si>
  <si>
    <r>
      <t>Log in</t>
    </r>
    <r>
      <rPr>
        <sz val="11"/>
        <color theme="1"/>
        <rFont val="Calibri"/>
        <charset val="134"/>
        <scheme val="minor"/>
      </rPr>
      <t xml:space="preserve"> 4 times with wrong </t>
    </r>
    <r>
      <rPr>
        <b/>
        <sz val="11"/>
        <color theme="1"/>
        <rFont val="Calibri"/>
        <charset val="134"/>
        <scheme val="minor"/>
      </rPr>
      <t>Password</t>
    </r>
  </si>
  <si>
    <t>UT3-10</t>
  </si>
  <si>
    <r>
      <t>Log in</t>
    </r>
    <r>
      <rPr>
        <sz val="11"/>
        <color theme="1"/>
        <rFont val="Calibri"/>
        <charset val="134"/>
        <scheme val="minor"/>
      </rPr>
      <t xml:space="preserve"> 5 times with wrong </t>
    </r>
    <r>
      <rPr>
        <b/>
        <sz val="11"/>
        <color theme="1"/>
        <rFont val="Calibri"/>
        <charset val="134"/>
        <scheme val="minor"/>
      </rPr>
      <t>Password</t>
    </r>
  </si>
  <si>
    <r>
      <t xml:space="preserve">Something went wrong </t>
    </r>
    <r>
      <rPr>
        <sz val="11"/>
        <color theme="1"/>
        <rFont val="Calibri"/>
        <charset val="134"/>
        <scheme val="minor"/>
      </rPr>
      <t>message shows</t>
    </r>
  </si>
  <si>
    <t>I suggest to be given a cooldown to wait or to send and Email verification. Also a SMS code will be a bonus as a warning. Not only after a successful log in</t>
  </si>
  <si>
    <t>Biometric Authentication</t>
  </si>
  <si>
    <t>UT3-11</t>
  </si>
  <si>
    <r>
      <t>Log in</t>
    </r>
    <r>
      <rPr>
        <sz val="11"/>
        <color theme="1"/>
        <rFont val="Calibri"/>
        <charset val="134"/>
        <scheme val="minor"/>
      </rPr>
      <t xml:space="preserve"> with wrong </t>
    </r>
    <r>
      <rPr>
        <b/>
        <sz val="11"/>
        <color theme="1"/>
        <rFont val="Calibri"/>
        <charset val="134"/>
        <scheme val="minor"/>
      </rPr>
      <t>Biometric Authentication</t>
    </r>
  </si>
  <si>
    <r>
      <t>1. Open the "</t>
    </r>
    <r>
      <rPr>
        <b/>
        <sz val="11"/>
        <color theme="1"/>
        <rFont val="Calibri"/>
        <charset val="134"/>
        <scheme val="minor"/>
      </rPr>
      <t>Kinesis</t>
    </r>
    <r>
      <rPr>
        <sz val="11"/>
        <color theme="1"/>
        <rFont val="Calibri"/>
        <charset val="134"/>
        <scheme val="minor"/>
      </rPr>
      <t xml:space="preserve">" app
2. Log in to the account with wrong </t>
    </r>
    <r>
      <rPr>
        <b/>
        <sz val="11"/>
        <color theme="1"/>
        <rFont val="Calibri"/>
        <charset val="134"/>
        <scheme val="minor"/>
      </rPr>
      <t>Biometric Authentication</t>
    </r>
  </si>
  <si>
    <t>Finger print doesn't match message pops up.Gives an option to try again</t>
  </si>
  <si>
    <t>Was not allowed to take the screenshot</t>
  </si>
  <si>
    <t>UT3-12</t>
  </si>
  <si>
    <r>
      <t>Log in</t>
    </r>
    <r>
      <rPr>
        <sz val="11"/>
        <color theme="1"/>
        <rFont val="Calibri"/>
        <charset val="134"/>
        <scheme val="minor"/>
      </rPr>
      <t xml:space="preserve"> 2 times with wrong </t>
    </r>
    <r>
      <rPr>
        <b/>
        <sz val="11"/>
        <color theme="1"/>
        <rFont val="Calibri"/>
        <charset val="134"/>
        <scheme val="minor"/>
      </rPr>
      <t>Biometric Authentication</t>
    </r>
  </si>
  <si>
    <t>UT3-13</t>
  </si>
  <si>
    <t>Gives an option to enter your 6-digit PIN</t>
  </si>
  <si>
    <r>
      <t xml:space="preserve">After a successful log in to the account, I suggest to have a message for updating the </t>
    </r>
    <r>
      <rPr>
        <b/>
        <sz val="11"/>
        <color theme="1"/>
        <rFont val="Calibri"/>
        <charset val="134"/>
        <scheme val="minor"/>
      </rPr>
      <t>Biometric Authentication</t>
    </r>
  </si>
  <si>
    <t>Session expired</t>
  </si>
  <si>
    <t>UT3-14</t>
  </si>
  <si>
    <t>Logged in</t>
  </si>
  <si>
    <r>
      <t>1. Open the "</t>
    </r>
    <r>
      <rPr>
        <b/>
        <sz val="11"/>
        <color theme="1"/>
        <rFont val="Calibri"/>
        <charset val="134"/>
        <scheme val="minor"/>
      </rPr>
      <t>Kinesis</t>
    </r>
    <r>
      <rPr>
        <sz val="11"/>
        <color theme="1"/>
        <rFont val="Calibri"/>
        <charset val="134"/>
        <scheme val="minor"/>
      </rPr>
      <t>" app
2. Log in to the account
3. Let the app to be open and wait for 5 minutes</t>
    </r>
  </si>
  <si>
    <t>"Are you still there?" message pop-ups with options to choose. A few seconds after that Session expired</t>
  </si>
  <si>
    <t>Usability Testing 4: Notification System</t>
  </si>
  <si>
    <t>UT4-1</t>
  </si>
  <si>
    <r>
      <t xml:space="preserve">Enabled </t>
    </r>
    <r>
      <rPr>
        <b/>
        <sz val="11"/>
        <color theme="1"/>
        <rFont val="Calibri"/>
        <charset val="134"/>
        <scheme val="minor"/>
      </rPr>
      <t>Notifications</t>
    </r>
  </si>
  <si>
    <r>
      <t>1. Open "</t>
    </r>
    <r>
      <rPr>
        <b/>
        <sz val="11"/>
        <color theme="1"/>
        <rFont val="Calibri"/>
        <charset val="134"/>
        <scheme val="minor"/>
      </rPr>
      <t>Kinesis</t>
    </r>
    <r>
      <rPr>
        <sz val="11"/>
        <color theme="1"/>
        <rFont val="Calibri"/>
        <charset val="134"/>
        <scheme val="minor"/>
      </rPr>
      <t xml:space="preserve">"
2. Go to </t>
    </r>
    <r>
      <rPr>
        <b/>
        <sz val="11"/>
        <color theme="1"/>
        <rFont val="Calibri"/>
        <charset val="134"/>
        <scheme val="minor"/>
      </rPr>
      <t xml:space="preserve">Hub
</t>
    </r>
    <r>
      <rPr>
        <sz val="11"/>
        <color theme="1"/>
        <rFont val="Calibri"/>
        <charset val="134"/>
        <scheme val="minor"/>
      </rPr>
      <t xml:space="preserve">3. Scroll down and press </t>
    </r>
    <r>
      <rPr>
        <b/>
        <sz val="11"/>
        <color theme="1"/>
        <rFont val="Calibri"/>
        <charset val="134"/>
        <scheme val="minor"/>
      </rPr>
      <t xml:space="preserve">Settings </t>
    </r>
    <r>
      <rPr>
        <sz val="11"/>
        <color theme="1"/>
        <rFont val="Calibri"/>
        <charset val="134"/>
        <scheme val="minor"/>
      </rPr>
      <t xml:space="preserve">
4. Scroll down and press </t>
    </r>
    <r>
      <rPr>
        <b/>
        <sz val="11"/>
        <color theme="1"/>
        <rFont val="Calibri"/>
        <charset val="134"/>
        <scheme val="minor"/>
      </rPr>
      <t xml:space="preserve">Push notifications
</t>
    </r>
    <r>
      <rPr>
        <sz val="11"/>
        <color theme="1"/>
        <rFont val="Calibri"/>
        <charset val="134"/>
        <scheme val="minor"/>
      </rPr>
      <t>5. Mark all of them</t>
    </r>
  </si>
  <si>
    <r>
      <t xml:space="preserve">Push notifications </t>
    </r>
    <r>
      <rPr>
        <sz val="11"/>
        <color theme="1"/>
        <rFont val="Calibri"/>
        <charset val="134"/>
        <scheme val="minor"/>
      </rPr>
      <t>are enabled</t>
    </r>
  </si>
  <si>
    <t>UT4-2</t>
  </si>
  <si>
    <r>
      <t xml:space="preserve">Disabled </t>
    </r>
    <r>
      <rPr>
        <b/>
        <sz val="11"/>
        <color theme="1"/>
        <rFont val="Calibri"/>
        <charset val="134"/>
        <scheme val="minor"/>
      </rPr>
      <t>Notifications</t>
    </r>
  </si>
  <si>
    <r>
      <t>1. Open "</t>
    </r>
    <r>
      <rPr>
        <b/>
        <sz val="11"/>
        <color theme="1"/>
        <rFont val="Calibri"/>
        <charset val="134"/>
        <scheme val="minor"/>
      </rPr>
      <t>Kinesis</t>
    </r>
    <r>
      <rPr>
        <sz val="11"/>
        <color theme="1"/>
        <rFont val="Calibri"/>
        <charset val="134"/>
        <scheme val="minor"/>
      </rPr>
      <t xml:space="preserve">"
2. Go to </t>
    </r>
    <r>
      <rPr>
        <b/>
        <sz val="11"/>
        <color theme="1"/>
        <rFont val="Calibri"/>
        <charset val="134"/>
        <scheme val="minor"/>
      </rPr>
      <t xml:space="preserve">Hub
</t>
    </r>
    <r>
      <rPr>
        <sz val="11"/>
        <color theme="1"/>
        <rFont val="Calibri"/>
        <charset val="134"/>
        <scheme val="minor"/>
      </rPr>
      <t xml:space="preserve">3. Scroll down and press </t>
    </r>
    <r>
      <rPr>
        <b/>
        <sz val="11"/>
        <color theme="1"/>
        <rFont val="Calibri"/>
        <charset val="134"/>
        <scheme val="minor"/>
      </rPr>
      <t xml:space="preserve">Settings </t>
    </r>
    <r>
      <rPr>
        <sz val="11"/>
        <color theme="1"/>
        <rFont val="Calibri"/>
        <charset val="134"/>
        <scheme val="minor"/>
      </rPr>
      <t xml:space="preserve">
4. Scroll down and press </t>
    </r>
    <r>
      <rPr>
        <b/>
        <sz val="11"/>
        <color theme="1"/>
        <rFont val="Calibri"/>
        <charset val="134"/>
        <scheme val="minor"/>
      </rPr>
      <t xml:space="preserve">Push notifications
</t>
    </r>
    <r>
      <rPr>
        <sz val="11"/>
        <color theme="1"/>
        <rFont val="Calibri"/>
        <charset val="134"/>
        <scheme val="minor"/>
      </rPr>
      <t>5. Dismark all of them</t>
    </r>
  </si>
  <si>
    <r>
      <t xml:space="preserve">Push notifications </t>
    </r>
    <r>
      <rPr>
        <sz val="11"/>
        <color theme="1"/>
        <rFont val="Calibri"/>
        <charset val="134"/>
        <scheme val="minor"/>
      </rPr>
      <t>are disabled</t>
    </r>
  </si>
  <si>
    <t>UT4-3</t>
  </si>
  <si>
    <r>
      <t xml:space="preserve">Receiving </t>
    </r>
    <r>
      <rPr>
        <b/>
        <sz val="11"/>
        <color theme="1"/>
        <rFont val="Calibri"/>
        <charset val="134"/>
        <scheme val="minor"/>
      </rPr>
      <t xml:space="preserve">Notifications </t>
    </r>
    <r>
      <rPr>
        <sz val="11"/>
        <color theme="1"/>
        <rFont val="Calibri"/>
        <charset val="134"/>
        <scheme val="minor"/>
      </rPr>
      <t>with enabled funciton</t>
    </r>
  </si>
  <si>
    <r>
      <t>Notifications</t>
    </r>
    <r>
      <rPr>
        <sz val="11"/>
        <color theme="1"/>
        <rFont val="Calibri"/>
        <charset val="134"/>
        <scheme val="minor"/>
      </rPr>
      <t xml:space="preserve"> shows up</t>
    </r>
  </si>
  <si>
    <t>As a new user, without any transactions, I did not received notifications since the beginning of my testing on the app
BR-4</t>
  </si>
  <si>
    <t>UT4-4</t>
  </si>
  <si>
    <r>
      <t xml:space="preserve">Receiving </t>
    </r>
    <r>
      <rPr>
        <b/>
        <sz val="11"/>
        <color theme="1"/>
        <rFont val="Calibri"/>
        <charset val="134"/>
        <scheme val="minor"/>
      </rPr>
      <t xml:space="preserve">Notifications </t>
    </r>
    <r>
      <rPr>
        <sz val="11"/>
        <color theme="1"/>
        <rFont val="Calibri"/>
        <charset val="134"/>
        <scheme val="minor"/>
      </rPr>
      <t>with disabled funciton</t>
    </r>
  </si>
  <si>
    <r>
      <t>Notifications</t>
    </r>
    <r>
      <rPr>
        <sz val="11"/>
        <color theme="1"/>
        <rFont val="Calibri"/>
        <charset val="134"/>
        <scheme val="minor"/>
      </rPr>
      <t xml:space="preserve"> does't shows</t>
    </r>
  </si>
  <si>
    <t>Usability Testing 5: Offline functionality</t>
  </si>
  <si>
    <t>UT5-1</t>
  </si>
  <si>
    <t>Offline mode (Airplane mode)</t>
  </si>
  <si>
    <r>
      <t>1. Open "</t>
    </r>
    <r>
      <rPr>
        <b/>
        <sz val="11"/>
        <color theme="1"/>
        <rFont val="Calibri"/>
        <charset val="134"/>
        <scheme val="minor"/>
      </rPr>
      <t>Kinesis</t>
    </r>
    <r>
      <rPr>
        <sz val="11"/>
        <color theme="1"/>
        <rFont val="Calibri"/>
        <charset val="134"/>
        <scheme val="minor"/>
      </rPr>
      <t xml:space="preserve">" app
2. Log in using </t>
    </r>
    <r>
      <rPr>
        <b/>
        <sz val="11"/>
        <color theme="1"/>
        <rFont val="Calibri"/>
        <charset val="134"/>
        <scheme val="minor"/>
      </rPr>
      <t>PIN</t>
    </r>
    <r>
      <rPr>
        <sz val="11"/>
        <color theme="1"/>
        <rFont val="Calibri"/>
        <charset val="134"/>
        <scheme val="minor"/>
      </rPr>
      <t>/</t>
    </r>
    <r>
      <rPr>
        <b/>
        <sz val="11"/>
        <color theme="1"/>
        <rFont val="Calibri"/>
        <charset val="134"/>
        <scheme val="minor"/>
      </rPr>
      <t>Biometric Authentication</t>
    </r>
    <r>
      <rPr>
        <sz val="11"/>
        <color theme="1"/>
        <rFont val="Calibri"/>
        <charset val="134"/>
        <scheme val="minor"/>
      </rPr>
      <t>/</t>
    </r>
    <r>
      <rPr>
        <b/>
        <sz val="11"/>
        <color theme="1"/>
        <rFont val="Calibri"/>
        <charset val="134"/>
        <scheme val="minor"/>
      </rPr>
      <t>Password</t>
    </r>
    <r>
      <rPr>
        <sz val="11"/>
        <color theme="1"/>
        <rFont val="Calibri"/>
        <charset val="134"/>
        <scheme val="minor"/>
      </rPr>
      <t xml:space="preserve">
2. Observe the page</t>
    </r>
  </si>
  <si>
    <t>The app opens without problems</t>
  </si>
  <si>
    <t>BR-5</t>
  </si>
  <si>
    <t>UT5-2</t>
  </si>
  <si>
    <t>Online / Logged in</t>
  </si>
  <si>
    <r>
      <t xml:space="preserve">Running the app on </t>
    </r>
    <r>
      <rPr>
        <b/>
        <sz val="11"/>
        <color theme="1"/>
        <rFont val="Calibri"/>
        <charset val="134"/>
        <scheme val="minor"/>
      </rPr>
      <t>Offline mode</t>
    </r>
  </si>
  <si>
    <r>
      <t>1. Open "</t>
    </r>
    <r>
      <rPr>
        <b/>
        <sz val="11"/>
        <color theme="1"/>
        <rFont val="Calibri"/>
        <charset val="134"/>
        <scheme val="minor"/>
      </rPr>
      <t>Kinesis</t>
    </r>
    <r>
      <rPr>
        <sz val="11"/>
        <color theme="1"/>
        <rFont val="Calibri"/>
        <charset val="134"/>
        <scheme val="minor"/>
      </rPr>
      <t xml:space="preserve">" app
2. Log in using PIN/Biometric Authentication/Password
3. Turn off the </t>
    </r>
    <r>
      <rPr>
        <b/>
        <sz val="11"/>
        <color theme="1"/>
        <rFont val="Calibri"/>
        <charset val="134"/>
        <scheme val="minor"/>
      </rPr>
      <t>WiFi / Mobile network</t>
    </r>
    <r>
      <rPr>
        <sz val="11"/>
        <color theme="1"/>
        <rFont val="Calibri"/>
        <charset val="134"/>
        <scheme val="minor"/>
      </rPr>
      <t xml:space="preserve">
4. App works correctly</t>
    </r>
  </si>
  <si>
    <t>The app is running and it is functional</t>
  </si>
  <si>
    <t>BR-6</t>
  </si>
  <si>
    <t>UT5-3</t>
  </si>
  <si>
    <r>
      <t xml:space="preserve">Running the app on </t>
    </r>
    <r>
      <rPr>
        <b/>
        <sz val="11"/>
        <color theme="1"/>
        <rFont val="Calibri"/>
        <charset val="134"/>
        <scheme val="minor"/>
      </rPr>
      <t>Airplane mode</t>
    </r>
  </si>
  <si>
    <r>
      <t>1. Open "</t>
    </r>
    <r>
      <rPr>
        <b/>
        <sz val="11"/>
        <color theme="1"/>
        <rFont val="Calibri"/>
        <charset val="134"/>
        <scheme val="minor"/>
      </rPr>
      <t>Kinesis</t>
    </r>
    <r>
      <rPr>
        <sz val="11"/>
        <color theme="1"/>
        <rFont val="Calibri"/>
        <charset val="134"/>
        <scheme val="minor"/>
      </rPr>
      <t xml:space="preserve">" app
2. Log in using PIN/Biometric Authentication/Password
3. Turn on </t>
    </r>
    <r>
      <rPr>
        <b/>
        <sz val="11"/>
        <color theme="1"/>
        <rFont val="Calibri"/>
        <charset val="134"/>
        <scheme val="minor"/>
      </rPr>
      <t>Airplane mode</t>
    </r>
    <r>
      <rPr>
        <sz val="11"/>
        <color theme="1"/>
        <rFont val="Calibri"/>
        <charset val="134"/>
        <scheme val="minor"/>
      </rPr>
      <t xml:space="preserve">
4. App works correctly</t>
    </r>
  </si>
  <si>
    <t>BR-7</t>
  </si>
  <si>
    <t>UT5-4</t>
  </si>
  <si>
    <t>Notifications</t>
  </si>
  <si>
    <r>
      <t>1. Open "</t>
    </r>
    <r>
      <rPr>
        <b/>
        <sz val="11"/>
        <color theme="1"/>
        <rFont val="Calibri"/>
        <charset val="134"/>
        <scheme val="minor"/>
      </rPr>
      <t>Kinesis</t>
    </r>
    <r>
      <rPr>
        <sz val="11"/>
        <color theme="1"/>
        <rFont val="Calibri"/>
        <charset val="134"/>
        <scheme val="minor"/>
      </rPr>
      <t xml:space="preserve">"
2. Go to </t>
    </r>
    <r>
      <rPr>
        <b/>
        <sz val="11"/>
        <color theme="1"/>
        <rFont val="Calibri"/>
        <charset val="134"/>
        <scheme val="minor"/>
      </rPr>
      <t xml:space="preserve">Hub
</t>
    </r>
    <r>
      <rPr>
        <sz val="11"/>
        <color theme="1"/>
        <rFont val="Calibri"/>
        <charset val="134"/>
        <scheme val="minor"/>
      </rPr>
      <t xml:space="preserve">3. Scroll down and press </t>
    </r>
    <r>
      <rPr>
        <b/>
        <sz val="11"/>
        <color theme="1"/>
        <rFont val="Calibri"/>
        <charset val="134"/>
        <scheme val="minor"/>
      </rPr>
      <t xml:space="preserve">Settings </t>
    </r>
    <r>
      <rPr>
        <sz val="11"/>
        <color theme="1"/>
        <rFont val="Calibri"/>
        <charset val="134"/>
        <scheme val="minor"/>
      </rPr>
      <t xml:space="preserve">
4. Scroll down and press </t>
    </r>
    <r>
      <rPr>
        <b/>
        <sz val="11"/>
        <color theme="1"/>
        <rFont val="Calibri"/>
        <charset val="134"/>
        <scheme val="minor"/>
      </rPr>
      <t xml:space="preserve">Push notifications
</t>
    </r>
    <r>
      <rPr>
        <sz val="11"/>
        <color theme="1"/>
        <rFont val="Calibri"/>
        <charset val="134"/>
        <scheme val="minor"/>
      </rPr>
      <t xml:space="preserve">5. Mark all of them
6. Go </t>
    </r>
    <r>
      <rPr>
        <b/>
        <sz val="11"/>
        <color theme="1"/>
        <rFont val="Calibri"/>
        <charset val="134"/>
        <scheme val="minor"/>
      </rPr>
      <t>Offline mode</t>
    </r>
    <r>
      <rPr>
        <sz val="11"/>
        <color theme="1"/>
        <rFont val="Calibri"/>
        <charset val="134"/>
        <scheme val="minor"/>
      </rPr>
      <t>(</t>
    </r>
    <r>
      <rPr>
        <b/>
        <sz val="11"/>
        <color theme="1"/>
        <rFont val="Calibri"/>
        <charset val="134"/>
        <scheme val="minor"/>
      </rPr>
      <t>Airplane mode</t>
    </r>
    <r>
      <rPr>
        <sz val="11"/>
        <color theme="1"/>
        <rFont val="Calibri"/>
        <charset val="134"/>
        <scheme val="minor"/>
      </rPr>
      <t>)</t>
    </r>
  </si>
  <si>
    <r>
      <t xml:space="preserve">Receiving </t>
    </r>
    <r>
      <rPr>
        <b/>
        <sz val="11"/>
        <color theme="1"/>
        <rFont val="Calibri"/>
        <charset val="134"/>
        <scheme val="minor"/>
      </rPr>
      <t>Push notifications</t>
    </r>
  </si>
  <si>
    <t>BR-8</t>
  </si>
  <si>
    <t>Usability Testing 6: Performance Testing</t>
  </si>
  <si>
    <t>UT6-1</t>
  </si>
  <si>
    <t>Response latency Calgary</t>
  </si>
  <si>
    <r>
      <t>1. Open "</t>
    </r>
    <r>
      <rPr>
        <b/>
        <sz val="11"/>
        <color theme="1"/>
        <rFont val="Calibri"/>
        <charset val="134"/>
        <scheme val="minor"/>
      </rPr>
      <t>Kinesis</t>
    </r>
    <r>
      <rPr>
        <sz val="11"/>
        <color theme="1"/>
        <rFont val="Calibri"/>
        <charset val="134"/>
        <scheme val="minor"/>
      </rPr>
      <t>" app
2. Run it from the selected location</t>
    </r>
  </si>
  <si>
    <t>Average value to be under 1 seconds</t>
  </si>
  <si>
    <t>UT6-2</t>
  </si>
  <si>
    <t>Response latency CapeTown</t>
  </si>
  <si>
    <t>UT6-3</t>
  </si>
  <si>
    <t>Response latency Frankfurt</t>
  </si>
  <si>
    <t>UT6-4</t>
  </si>
  <si>
    <t>Response latency Hyderabad</t>
  </si>
  <si>
    <t>UT6-5</t>
  </si>
  <si>
    <t>Response latency Jakarta</t>
  </si>
  <si>
    <t>UT6-6</t>
  </si>
  <si>
    <t>Response latency London</t>
  </si>
  <si>
    <t>UT6-7</t>
  </si>
  <si>
    <t>Response latency Montreal</t>
  </si>
  <si>
    <t>UT6-8</t>
  </si>
  <si>
    <t>Response latency Mumbai</t>
  </si>
  <si>
    <t>UT6-9</t>
  </si>
  <si>
    <t>Response latency NorthCalifornia</t>
  </si>
  <si>
    <t>UT6-10</t>
  </si>
  <si>
    <t>Response latency NorthVirginia</t>
  </si>
  <si>
    <t>UT6-11</t>
  </si>
  <si>
    <t>Response latency Ohio</t>
  </si>
  <si>
    <t>UT6-12</t>
  </si>
  <si>
    <t>Response latency Oregon</t>
  </si>
  <si>
    <t>UT6-13</t>
  </si>
  <si>
    <t>Response latency Paris</t>
  </si>
  <si>
    <t>UT6-14</t>
  </si>
  <si>
    <t>Response latency SaoPaulo</t>
  </si>
  <si>
    <t>UT6-15</t>
  </si>
  <si>
    <t>Response latency Seoul</t>
  </si>
  <si>
    <t>UT6-16</t>
  </si>
  <si>
    <t>Response latency Singapore</t>
  </si>
  <si>
    <t>UT6-17</t>
  </si>
  <si>
    <t>Response latency Spain</t>
  </si>
  <si>
    <t>UT6-18</t>
  </si>
  <si>
    <t>Response latency Stockholm</t>
  </si>
  <si>
    <t>UT6-19</t>
  </si>
  <si>
    <t>Response latency Sydney</t>
  </si>
  <si>
    <t>UT6-20</t>
  </si>
  <si>
    <t>Response latency Tokyo</t>
  </si>
  <si>
    <t>UT6-21</t>
  </si>
  <si>
    <t>Response latency UAE</t>
  </si>
  <si>
    <t>UT6-22</t>
  </si>
  <si>
    <t>Response latency Zurich</t>
  </si>
  <si>
    <t>Bug Report</t>
  </si>
  <si>
    <t>Bug ID</t>
  </si>
  <si>
    <t>Priority</t>
  </si>
  <si>
    <t>Severity</t>
  </si>
  <si>
    <t>Title</t>
  </si>
  <si>
    <t>Steps to reproduce</t>
  </si>
  <si>
    <t>Expected result</t>
  </si>
  <si>
    <t>Actual result</t>
  </si>
  <si>
    <t>High</t>
  </si>
  <si>
    <t>Critical</t>
  </si>
  <si>
    <r>
      <t xml:space="preserve">Created an account with unreal </t>
    </r>
    <r>
      <rPr>
        <b/>
        <sz val="11"/>
        <color theme="1"/>
        <rFont val="Calibri"/>
        <charset val="134"/>
        <scheme val="minor"/>
      </rPr>
      <t>email</t>
    </r>
  </si>
  <si>
    <t>Succesfully sent to the next page / menu</t>
  </si>
  <si>
    <r>
      <t xml:space="preserve">Created an accoun with more than 255 characters for </t>
    </r>
    <r>
      <rPr>
        <b/>
        <sz val="11"/>
        <color theme="1"/>
        <rFont val="Calibri"/>
        <charset val="134"/>
        <scheme val="minor"/>
      </rPr>
      <t>First name</t>
    </r>
  </si>
  <si>
    <r>
      <t xml:space="preserve">Created an accoun with more than 255 characters for </t>
    </r>
    <r>
      <rPr>
        <b/>
        <sz val="11"/>
        <color theme="1"/>
        <rFont val="Calibri"/>
        <charset val="134"/>
        <scheme val="minor"/>
      </rPr>
      <t>Last name</t>
    </r>
  </si>
  <si>
    <t>Correct written Last name required</t>
  </si>
  <si>
    <t>BR-4</t>
  </si>
  <si>
    <t>Blocking</t>
  </si>
  <si>
    <t xml:space="preserve">Could not received any notifications </t>
  </si>
  <si>
    <t>Could not received any notifications from the app</t>
  </si>
  <si>
    <t>Opening the app while offline / airplane mode</t>
  </si>
  <si>
    <t>No internet connection shows up / Turn off flight mode shows up</t>
  </si>
  <si>
    <r>
      <t xml:space="preserve">Notifications </t>
    </r>
    <r>
      <rPr>
        <sz val="11"/>
        <color theme="1"/>
        <rFont val="Calibri"/>
        <charset val="134"/>
        <scheme val="minor"/>
      </rPr>
      <t xml:space="preserve"> with no internet connection / flight mode on</t>
    </r>
  </si>
  <si>
    <t>BR-9</t>
  </si>
  <si>
    <t>Medium</t>
  </si>
  <si>
    <t>Response latency CapeTown under 1 sec</t>
  </si>
  <si>
    <t>Average value is more than 1 seconds</t>
  </si>
  <si>
    <t>BR-10</t>
  </si>
  <si>
    <t>Response latency Frankfurt under 1 sec</t>
  </si>
  <si>
    <t>BR-11</t>
  </si>
  <si>
    <t>Response latency London under 1 sec</t>
  </si>
  <si>
    <t>BR-12</t>
  </si>
  <si>
    <t>Response latency Paris under 1 sec</t>
  </si>
  <si>
    <t>BR-13</t>
  </si>
  <si>
    <t>Response latency SaoPaulo under 1 sec</t>
  </si>
  <si>
    <t>BR-14</t>
  </si>
  <si>
    <t>Response latency Spain under 1 sec</t>
  </si>
  <si>
    <t>BR-15</t>
  </si>
  <si>
    <t>Response latency Stockholm under 1 sec</t>
  </si>
  <si>
    <t>BR-16</t>
  </si>
  <si>
    <t>Response latency UAE under 1 sec</t>
  </si>
  <si>
    <t>BR-17</t>
  </si>
  <si>
    <t>Response latency Zurich under 1 sec</t>
  </si>
</sst>
</file>

<file path=xl/styles.xml><?xml version="1.0" encoding="utf-8"?>
<styleSheet xmlns="http://schemas.openxmlformats.org/spreadsheetml/2006/main" xmlns:mc="http://schemas.openxmlformats.org/markup-compatibility/2006" xmlns:xr9="http://schemas.microsoft.com/office/spreadsheetml/2016/revision9" mc:Ignorable="xr9">
  <numFmts count="4">
    <numFmt numFmtId="42" formatCode="_(&quot;$&quot;* #,##0_);_(&quot;$&quot;* \(#,##0\);_(&quot;$&quot;* &quot;-&quot;_);_(@_)"/>
    <numFmt numFmtId="44" formatCode="_(&quot;$&quot;* #,##0.00_);_(&quot;$&quot;* \(#,##0.00\);_(&quot;$&quot;* &quot;-&quot;??_);_(@_)"/>
    <numFmt numFmtId="176" formatCode="_ * #,##0.00_ ;_ * \-#,##0.00_ ;_ * &quot;-&quot;??_ ;_ @_ "/>
    <numFmt numFmtId="177" formatCode="_ * #,##0_ ;_ * \-#,##0_ ;_ * &quot;-&quot;_ ;_ @_ "/>
  </numFmts>
  <fonts count="31">
    <font>
      <sz val="11"/>
      <color theme="1"/>
      <name val="Calibri"/>
      <charset val="134"/>
      <scheme val="minor"/>
    </font>
    <font>
      <b/>
      <sz val="20"/>
      <color theme="1"/>
      <name val="Calibri"/>
      <charset val="134"/>
      <scheme val="minor"/>
    </font>
    <font>
      <b/>
      <sz val="12"/>
      <name val="Calibri"/>
      <charset val="134"/>
      <scheme val="minor"/>
    </font>
    <font>
      <sz val="12"/>
      <color theme="1"/>
      <name val="Calibri"/>
      <charset val="134"/>
      <scheme val="minor"/>
    </font>
    <font>
      <sz val="11"/>
      <color rgb="FF000000"/>
      <name val="Calibri"/>
      <charset val="134"/>
      <scheme val="minor"/>
    </font>
    <font>
      <b/>
      <sz val="11"/>
      <color theme="1"/>
      <name val="Calibri"/>
      <charset val="134"/>
      <scheme val="minor"/>
    </font>
    <font>
      <b/>
      <sz val="12"/>
      <color rgb="FF000000"/>
      <name val="Calibri"/>
      <charset val="134"/>
      <scheme val="minor"/>
    </font>
    <font>
      <b/>
      <sz val="12"/>
      <color theme="1"/>
      <name val="Calibri"/>
      <charset val="134"/>
      <scheme val="minor"/>
    </font>
    <font>
      <b/>
      <sz val="14"/>
      <color theme="1"/>
      <name val="Calibri"/>
      <charset val="134"/>
      <scheme val="minor"/>
    </font>
    <font>
      <b/>
      <i/>
      <sz val="11"/>
      <color theme="1"/>
      <name val="Calibri"/>
      <charset val="134"/>
      <scheme val="minor"/>
    </font>
    <font>
      <sz val="11"/>
      <color rgb="FF000000"/>
      <name val="Calibri"/>
      <charset val="134"/>
    </font>
    <font>
      <u/>
      <sz val="11"/>
      <color rgb="FF0000FF"/>
      <name val="Calibri"/>
      <charset val="0"/>
      <scheme val="minor"/>
    </font>
    <font>
      <u/>
      <sz val="11"/>
      <color rgb="FF800080"/>
      <name val="Calibri"/>
      <charset val="0"/>
      <scheme val="minor"/>
    </font>
    <font>
      <sz val="11"/>
      <color rgb="FFFF0000"/>
      <name val="Calibri"/>
      <charset val="0"/>
      <scheme val="minor"/>
    </font>
    <font>
      <b/>
      <sz val="18"/>
      <color theme="3"/>
      <name val="Calibri"/>
      <charset val="134"/>
      <scheme val="minor"/>
    </font>
    <font>
      <i/>
      <sz val="11"/>
      <color rgb="FF7F7F7F"/>
      <name val="Calibri"/>
      <charset val="0"/>
      <scheme val="minor"/>
    </font>
    <font>
      <b/>
      <sz val="15"/>
      <color theme="3"/>
      <name val="Calibri"/>
      <charset val="134"/>
      <scheme val="minor"/>
    </font>
    <font>
      <b/>
      <sz val="13"/>
      <color theme="3"/>
      <name val="Calibri"/>
      <charset val="134"/>
      <scheme val="minor"/>
    </font>
    <font>
      <b/>
      <sz val="11"/>
      <color theme="3"/>
      <name val="Calibri"/>
      <charset val="134"/>
      <scheme val="minor"/>
    </font>
    <font>
      <sz val="11"/>
      <color rgb="FF3F3F76"/>
      <name val="Calibri"/>
      <charset val="0"/>
      <scheme val="minor"/>
    </font>
    <font>
      <b/>
      <sz val="11"/>
      <color rgb="FF3F3F3F"/>
      <name val="Calibri"/>
      <charset val="0"/>
      <scheme val="minor"/>
    </font>
    <font>
      <b/>
      <sz val="11"/>
      <color rgb="FFFA7D00"/>
      <name val="Calibri"/>
      <charset val="0"/>
      <scheme val="minor"/>
    </font>
    <font>
      <b/>
      <sz val="11"/>
      <color rgb="FFFFFFFF"/>
      <name val="Calibri"/>
      <charset val="0"/>
      <scheme val="minor"/>
    </font>
    <font>
      <sz val="11"/>
      <color rgb="FFFA7D00"/>
      <name val="Calibri"/>
      <charset val="0"/>
      <scheme val="minor"/>
    </font>
    <font>
      <b/>
      <sz val="11"/>
      <color theme="1"/>
      <name val="Calibri"/>
      <charset val="0"/>
      <scheme val="minor"/>
    </font>
    <font>
      <sz val="11"/>
      <color rgb="FF006100"/>
      <name val="Calibri"/>
      <charset val="0"/>
      <scheme val="minor"/>
    </font>
    <font>
      <sz val="11"/>
      <color rgb="FF9C0006"/>
      <name val="Calibri"/>
      <charset val="0"/>
      <scheme val="minor"/>
    </font>
    <font>
      <sz val="11"/>
      <color rgb="FF9C6500"/>
      <name val="Calibri"/>
      <charset val="0"/>
      <scheme val="minor"/>
    </font>
    <font>
      <sz val="11"/>
      <color theme="0"/>
      <name val="Calibri"/>
      <charset val="0"/>
      <scheme val="minor"/>
    </font>
    <font>
      <sz val="11"/>
      <color theme="1"/>
      <name val="Calibri"/>
      <charset val="0"/>
      <scheme val="minor"/>
    </font>
    <font>
      <b/>
      <sz val="11"/>
      <color rgb="FF000000"/>
      <name val="Calibri"/>
      <charset val="134"/>
    </font>
  </fonts>
  <fills count="41">
    <fill>
      <patternFill patternType="none"/>
    </fill>
    <fill>
      <patternFill patternType="gray125"/>
    </fill>
    <fill>
      <patternFill patternType="solid">
        <fgColor theme="8" tint="0.6"/>
        <bgColor indexed="64"/>
      </patternFill>
    </fill>
    <fill>
      <patternFill patternType="solid">
        <fgColor theme="0" tint="-0.25"/>
        <bgColor indexed="64"/>
      </patternFill>
    </fill>
    <fill>
      <patternFill patternType="solid">
        <fgColor theme="0" tint="-0.249977111117893"/>
        <bgColor indexed="64"/>
      </patternFill>
    </fill>
    <fill>
      <patternFill patternType="solid">
        <fgColor rgb="FFC00000"/>
        <bgColor indexed="64"/>
      </patternFill>
    </fill>
    <fill>
      <patternFill patternType="solid">
        <fgColor theme="0" tint="-0.25"/>
        <bgColor indexed="64"/>
      </patternFill>
    </fill>
    <fill>
      <patternFill patternType="solid">
        <fgColor theme="7" tint="0.4"/>
        <bgColor indexed="64"/>
      </patternFill>
    </fill>
    <fill>
      <patternFill patternType="solid">
        <fgColor theme="0"/>
        <bgColor indexed="64"/>
      </patternFill>
    </fill>
    <fill>
      <patternFill patternType="solid">
        <fgColor rgb="FFFFFFFF"/>
        <bgColor rgb="FFFFFFFF"/>
      </patternFill>
    </fill>
    <fill>
      <patternFill patternType="solid">
        <fgColor rgb="FFFFFFCC"/>
        <bgColor indexed="64"/>
      </patternFill>
    </fill>
    <fill>
      <patternFill patternType="solid">
        <fgColor rgb="FFFFCC99"/>
        <bgColor indexed="64"/>
      </patternFill>
    </fill>
    <fill>
      <patternFill patternType="solid">
        <fgColor rgb="FFF2F2F2"/>
        <bgColor indexed="64"/>
      </patternFill>
    </fill>
    <fill>
      <patternFill patternType="solid">
        <fgColor rgb="FFA5A5A5"/>
        <bgColor indexed="64"/>
      </patternFill>
    </fill>
    <fill>
      <patternFill patternType="solid">
        <fgColor rgb="FFC6EFCE"/>
        <bgColor indexed="64"/>
      </patternFill>
    </fill>
    <fill>
      <patternFill patternType="solid">
        <fgColor rgb="FFFFC7CE"/>
        <bgColor indexed="64"/>
      </patternFill>
    </fill>
    <fill>
      <patternFill patternType="solid">
        <fgColor rgb="FFFFEB9C"/>
        <bgColor indexed="64"/>
      </patternFill>
    </fill>
    <fill>
      <patternFill patternType="solid">
        <fgColor theme="4"/>
        <bgColor indexed="64"/>
      </patternFill>
    </fill>
    <fill>
      <patternFill patternType="solid">
        <fgColor theme="4" tint="0.799981688894314"/>
        <bgColor indexed="64"/>
      </patternFill>
    </fill>
    <fill>
      <patternFill patternType="solid">
        <fgColor theme="4" tint="0.599993896298105"/>
        <bgColor indexed="64"/>
      </patternFill>
    </fill>
    <fill>
      <patternFill patternType="solid">
        <fgColor theme="4" tint="0.399975585192419"/>
        <bgColor indexed="64"/>
      </patternFill>
    </fill>
    <fill>
      <patternFill patternType="solid">
        <fgColor theme="5"/>
        <bgColor indexed="64"/>
      </patternFill>
    </fill>
    <fill>
      <patternFill patternType="solid">
        <fgColor theme="5" tint="0.799981688894314"/>
        <bgColor indexed="64"/>
      </patternFill>
    </fill>
    <fill>
      <patternFill patternType="solid">
        <fgColor theme="5" tint="0.599993896298105"/>
        <bgColor indexed="64"/>
      </patternFill>
    </fill>
    <fill>
      <patternFill patternType="solid">
        <fgColor theme="5" tint="0.399975585192419"/>
        <bgColor indexed="64"/>
      </patternFill>
    </fill>
    <fill>
      <patternFill patternType="solid">
        <fgColor theme="6"/>
        <bgColor indexed="64"/>
      </patternFill>
    </fill>
    <fill>
      <patternFill patternType="solid">
        <fgColor theme="6" tint="0.799981688894314"/>
        <bgColor indexed="64"/>
      </patternFill>
    </fill>
    <fill>
      <patternFill patternType="solid">
        <fgColor theme="6" tint="0.599993896298105"/>
        <bgColor indexed="64"/>
      </patternFill>
    </fill>
    <fill>
      <patternFill patternType="solid">
        <fgColor theme="6" tint="0.399975585192419"/>
        <bgColor indexed="64"/>
      </patternFill>
    </fill>
    <fill>
      <patternFill patternType="solid">
        <fgColor theme="7"/>
        <bgColor indexed="64"/>
      </patternFill>
    </fill>
    <fill>
      <patternFill patternType="solid">
        <fgColor theme="7" tint="0.799981688894314"/>
        <bgColor indexed="64"/>
      </patternFill>
    </fill>
    <fill>
      <patternFill patternType="solid">
        <fgColor theme="7" tint="0.599993896298105"/>
        <bgColor indexed="64"/>
      </patternFill>
    </fill>
    <fill>
      <patternFill patternType="solid">
        <fgColor theme="7" tint="0.399975585192419"/>
        <bgColor indexed="64"/>
      </patternFill>
    </fill>
    <fill>
      <patternFill patternType="solid">
        <fgColor theme="8"/>
        <bgColor indexed="64"/>
      </patternFill>
    </fill>
    <fill>
      <patternFill patternType="solid">
        <fgColor theme="8" tint="0.799981688894314"/>
        <bgColor indexed="64"/>
      </patternFill>
    </fill>
    <fill>
      <patternFill patternType="solid">
        <fgColor theme="8" tint="0.599993896298105"/>
        <bgColor indexed="64"/>
      </patternFill>
    </fill>
    <fill>
      <patternFill patternType="solid">
        <fgColor theme="8" tint="0.399975585192419"/>
        <bgColor indexed="64"/>
      </patternFill>
    </fill>
    <fill>
      <patternFill patternType="solid">
        <fgColor theme="9"/>
        <bgColor indexed="64"/>
      </patternFill>
    </fill>
    <fill>
      <patternFill patternType="solid">
        <fgColor theme="9" tint="0.799981688894314"/>
        <bgColor indexed="64"/>
      </patternFill>
    </fill>
    <fill>
      <patternFill patternType="solid">
        <fgColor theme="9" tint="0.599993896298105"/>
        <bgColor indexed="64"/>
      </patternFill>
    </fill>
    <fill>
      <patternFill patternType="solid">
        <fgColor theme="9" tint="0.399975585192419"/>
        <bgColor indexed="64"/>
      </patternFill>
    </fill>
  </fills>
  <borders count="21">
    <border>
      <left/>
      <right/>
      <top/>
      <bottom/>
      <diagonal/>
    </border>
    <border>
      <left style="thin">
        <color auto="1"/>
      </left>
      <right style="double">
        <color rgb="FF3F3F3F"/>
      </right>
      <top style="thin">
        <color auto="1"/>
      </top>
      <bottom style="double">
        <color rgb="FF3F3F3F"/>
      </bottom>
      <diagonal/>
    </border>
    <border>
      <left style="double">
        <color rgb="FF3F3F3F"/>
      </left>
      <right style="double">
        <color rgb="FF3F3F3F"/>
      </right>
      <top style="thin">
        <color auto="1"/>
      </top>
      <bottom style="double">
        <color rgb="FF3F3F3F"/>
      </bottom>
      <diagonal/>
    </border>
    <border>
      <left style="thin">
        <color auto="1"/>
      </left>
      <right style="double">
        <color rgb="FF3F3F3F"/>
      </right>
      <top style="double">
        <color rgb="FF3F3F3F"/>
      </top>
      <bottom style="thin">
        <color auto="1"/>
      </bottom>
      <diagonal/>
    </border>
    <border>
      <left style="double">
        <color rgb="FF3F3F3F"/>
      </left>
      <right style="double">
        <color rgb="FF3F3F3F"/>
      </right>
      <top style="double">
        <color rgb="FF3F3F3F"/>
      </top>
      <bottom style="thin">
        <color auto="1"/>
      </bottom>
      <diagonal/>
    </border>
    <border>
      <left style="thin">
        <color auto="1"/>
      </left>
      <right style="thin">
        <color rgb="FF000000"/>
      </right>
      <top style="thin">
        <color auto="1"/>
      </top>
      <bottom style="thin">
        <color auto="1"/>
      </bottom>
      <diagonal/>
    </border>
    <border>
      <left style="thin">
        <color rgb="FF000000"/>
      </left>
      <right style="thin">
        <color rgb="FF000000"/>
      </right>
      <top style="thin">
        <color auto="1"/>
      </top>
      <bottom style="thin">
        <color auto="1"/>
      </bottom>
      <diagonal/>
    </border>
    <border>
      <left style="thin">
        <color rgb="FF000000"/>
      </left>
      <right style="thin">
        <color rgb="FF000000"/>
      </right>
      <top/>
      <bottom/>
      <diagonal/>
    </border>
    <border>
      <left style="thin">
        <color rgb="FF000000"/>
      </left>
      <right/>
      <top/>
      <bottom/>
      <diagonal/>
    </border>
    <border>
      <left style="double">
        <color rgb="FF3F3F3F"/>
      </left>
      <right style="thin">
        <color auto="1"/>
      </right>
      <top style="thin">
        <color auto="1"/>
      </top>
      <bottom style="double">
        <color rgb="FF3F3F3F"/>
      </bottom>
      <diagonal/>
    </border>
    <border>
      <left style="double">
        <color rgb="FF3F3F3F"/>
      </left>
      <right style="thin">
        <color auto="1"/>
      </right>
      <top style="double">
        <color rgb="FF3F3F3F"/>
      </top>
      <bottom style="thin">
        <color auto="1"/>
      </bottom>
      <diagonal/>
    </border>
    <border>
      <left style="thin">
        <color auto="1"/>
      </left>
      <right style="thin">
        <color auto="1"/>
      </right>
      <top/>
      <bottom style="thin">
        <color auto="1"/>
      </bottom>
      <diagonal/>
    </border>
    <border>
      <left style="thin">
        <color auto="1"/>
      </left>
      <right style="thin">
        <color auto="1"/>
      </right>
      <top style="thin">
        <color auto="1"/>
      </top>
      <bottom style="thin">
        <color auto="1"/>
      </bottom>
      <diagonal/>
    </border>
    <border>
      <left style="thin">
        <color rgb="FFB2B2B2"/>
      </left>
      <right style="thin">
        <color rgb="FFB2B2B2"/>
      </right>
      <top style="thin">
        <color rgb="FFB2B2B2"/>
      </top>
      <bottom style="thin">
        <color rgb="FFB2B2B2"/>
      </bottom>
      <diagonal/>
    </border>
    <border>
      <left/>
      <right/>
      <top/>
      <bottom style="medium">
        <color theme="4"/>
      </bottom>
      <diagonal/>
    </border>
    <border>
      <left/>
      <right/>
      <top/>
      <bottom style="medium">
        <color theme="4" tint="0.499984740745262"/>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style="double">
        <color rgb="FF3F3F3F"/>
      </left>
      <right style="double">
        <color rgb="FF3F3F3F"/>
      </right>
      <top style="double">
        <color rgb="FF3F3F3F"/>
      </top>
      <bottom style="double">
        <color rgb="FF3F3F3F"/>
      </bottom>
      <diagonal/>
    </border>
    <border>
      <left/>
      <right/>
      <top/>
      <bottom style="double">
        <color rgb="FFFF8001"/>
      </bottom>
      <diagonal/>
    </border>
    <border>
      <left/>
      <right/>
      <top style="thin">
        <color theme="4"/>
      </top>
      <bottom style="double">
        <color theme="4"/>
      </bottom>
      <diagonal/>
    </border>
  </borders>
  <cellStyleXfs count="49">
    <xf numFmtId="0" fontId="0" fillId="0" borderId="0">
      <alignment vertical="center"/>
    </xf>
    <xf numFmtId="176" fontId="0" fillId="0" borderId="0" applyFont="0" applyFill="0" applyBorder="0" applyAlignment="0" applyProtection="0">
      <alignment vertical="center"/>
    </xf>
    <xf numFmtId="44" fontId="0" fillId="0" borderId="0" applyFont="0" applyFill="0" applyBorder="0" applyAlignment="0" applyProtection="0">
      <alignment vertical="center"/>
    </xf>
    <xf numFmtId="9" fontId="0" fillId="0" borderId="0" applyFont="0" applyFill="0" applyBorder="0" applyAlignment="0" applyProtection="0">
      <alignment vertical="center"/>
    </xf>
    <xf numFmtId="177" fontId="0" fillId="0" borderId="0" applyFont="0" applyFill="0" applyBorder="0" applyAlignment="0" applyProtection="0">
      <alignment vertical="center"/>
    </xf>
    <xf numFmtId="42" fontId="0" fillId="0" borderId="0" applyFont="0" applyFill="0" applyBorder="0" applyAlignment="0" applyProtection="0">
      <alignment vertical="center"/>
    </xf>
    <xf numFmtId="0" fontId="11" fillId="0" borderId="0" applyNumberFormat="0" applyFill="0" applyBorder="0" applyAlignment="0" applyProtection="0">
      <alignment vertical="center"/>
    </xf>
    <xf numFmtId="0" fontId="12" fillId="0" borderId="0" applyNumberFormat="0" applyFill="0" applyBorder="0" applyAlignment="0" applyProtection="0">
      <alignment vertical="center"/>
    </xf>
    <xf numFmtId="0" fontId="0" fillId="10" borderId="13" applyNumberFormat="0" applyFont="0" applyAlignment="0" applyProtection="0">
      <alignment vertical="center"/>
    </xf>
    <xf numFmtId="0" fontId="13" fillId="0" borderId="0" applyNumberFormat="0" applyFill="0" applyBorder="0" applyAlignment="0" applyProtection="0">
      <alignment vertical="center"/>
    </xf>
    <xf numFmtId="0" fontId="14" fillId="0" borderId="0" applyNumberFormat="0" applyFill="0" applyBorder="0" applyAlignment="0" applyProtection="0">
      <alignment vertical="center"/>
    </xf>
    <xf numFmtId="0" fontId="15" fillId="0" borderId="0" applyNumberFormat="0" applyFill="0" applyBorder="0" applyAlignment="0" applyProtection="0">
      <alignment vertical="center"/>
    </xf>
    <xf numFmtId="0" fontId="16" fillId="0" borderId="14" applyNumberFormat="0" applyFill="0" applyAlignment="0" applyProtection="0">
      <alignment vertical="center"/>
    </xf>
    <xf numFmtId="0" fontId="17" fillId="0" borderId="14" applyNumberFormat="0" applyFill="0" applyAlignment="0" applyProtection="0">
      <alignment vertical="center"/>
    </xf>
    <xf numFmtId="0" fontId="18" fillId="0" borderId="15" applyNumberFormat="0" applyFill="0" applyAlignment="0" applyProtection="0">
      <alignment vertical="center"/>
    </xf>
    <xf numFmtId="0" fontId="18" fillId="0" borderId="0" applyNumberFormat="0" applyFill="0" applyBorder="0" applyAlignment="0" applyProtection="0">
      <alignment vertical="center"/>
    </xf>
    <xf numFmtId="0" fontId="19" fillId="11" borderId="16" applyNumberFormat="0" applyAlignment="0" applyProtection="0">
      <alignment vertical="center"/>
    </xf>
    <xf numFmtId="0" fontId="20" fillId="12" borderId="17" applyNumberFormat="0" applyAlignment="0" applyProtection="0">
      <alignment vertical="center"/>
    </xf>
    <xf numFmtId="0" fontId="21" fillId="12" borderId="16" applyNumberFormat="0" applyAlignment="0" applyProtection="0">
      <alignment vertical="center"/>
    </xf>
    <xf numFmtId="0" fontId="22" fillId="13" borderId="18" applyNumberFormat="0" applyAlignment="0" applyProtection="0">
      <alignment vertical="center"/>
    </xf>
    <xf numFmtId="0" fontId="23" fillId="0" borderId="19" applyNumberFormat="0" applyFill="0" applyAlignment="0" applyProtection="0">
      <alignment vertical="center"/>
    </xf>
    <xf numFmtId="0" fontId="24" fillId="0" borderId="20" applyNumberFormat="0" applyFill="0" applyAlignment="0" applyProtection="0">
      <alignment vertical="center"/>
    </xf>
    <xf numFmtId="0" fontId="25" fillId="14" borderId="0" applyNumberFormat="0" applyBorder="0" applyAlignment="0" applyProtection="0">
      <alignment vertical="center"/>
    </xf>
    <xf numFmtId="0" fontId="26" fillId="15" borderId="0" applyNumberFormat="0" applyBorder="0" applyAlignment="0" applyProtection="0">
      <alignment vertical="center"/>
    </xf>
    <xf numFmtId="0" fontId="27" fillId="16" borderId="0" applyNumberFormat="0" applyBorder="0" applyAlignment="0" applyProtection="0">
      <alignment vertical="center"/>
    </xf>
    <xf numFmtId="0" fontId="28" fillId="17" borderId="0" applyNumberFormat="0" applyBorder="0" applyAlignment="0" applyProtection="0">
      <alignment vertical="center"/>
    </xf>
    <xf numFmtId="0" fontId="29" fillId="18" borderId="0" applyNumberFormat="0" applyBorder="0" applyAlignment="0" applyProtection="0">
      <alignment vertical="center"/>
    </xf>
    <xf numFmtId="0" fontId="29" fillId="19" borderId="0" applyNumberFormat="0" applyBorder="0" applyAlignment="0" applyProtection="0">
      <alignment vertical="center"/>
    </xf>
    <xf numFmtId="0" fontId="28" fillId="20" borderId="0" applyNumberFormat="0" applyBorder="0" applyAlignment="0" applyProtection="0">
      <alignment vertical="center"/>
    </xf>
    <xf numFmtId="0" fontId="28" fillId="21" borderId="0" applyNumberFormat="0" applyBorder="0" applyAlignment="0" applyProtection="0">
      <alignment vertical="center"/>
    </xf>
    <xf numFmtId="0" fontId="29" fillId="22" borderId="0" applyNumberFormat="0" applyBorder="0" applyAlignment="0" applyProtection="0">
      <alignment vertical="center"/>
    </xf>
    <xf numFmtId="0" fontId="29" fillId="23" borderId="0" applyNumberFormat="0" applyBorder="0" applyAlignment="0" applyProtection="0">
      <alignment vertical="center"/>
    </xf>
    <xf numFmtId="0" fontId="28" fillId="24" borderId="0" applyNumberFormat="0" applyBorder="0" applyAlignment="0" applyProtection="0">
      <alignment vertical="center"/>
    </xf>
    <xf numFmtId="0" fontId="28" fillId="25" borderId="0" applyNumberFormat="0" applyBorder="0" applyAlignment="0" applyProtection="0">
      <alignment vertical="center"/>
    </xf>
    <xf numFmtId="0" fontId="29" fillId="26" borderId="0" applyNumberFormat="0" applyBorder="0" applyAlignment="0" applyProtection="0">
      <alignment vertical="center"/>
    </xf>
    <xf numFmtId="0" fontId="29" fillId="27" borderId="0" applyNumberFormat="0" applyBorder="0" applyAlignment="0" applyProtection="0">
      <alignment vertical="center"/>
    </xf>
    <xf numFmtId="0" fontId="28" fillId="28" borderId="0" applyNumberFormat="0" applyBorder="0" applyAlignment="0" applyProtection="0">
      <alignment vertical="center"/>
    </xf>
    <xf numFmtId="0" fontId="28" fillId="29" borderId="0" applyNumberFormat="0" applyBorder="0" applyAlignment="0" applyProtection="0">
      <alignment vertical="center"/>
    </xf>
    <xf numFmtId="0" fontId="29" fillId="30" borderId="0" applyNumberFormat="0" applyBorder="0" applyAlignment="0" applyProtection="0">
      <alignment vertical="center"/>
    </xf>
    <xf numFmtId="0" fontId="29" fillId="31" borderId="0" applyNumberFormat="0" applyBorder="0" applyAlignment="0" applyProtection="0">
      <alignment vertical="center"/>
    </xf>
    <xf numFmtId="0" fontId="28" fillId="32" borderId="0" applyNumberFormat="0" applyBorder="0" applyAlignment="0" applyProtection="0">
      <alignment vertical="center"/>
    </xf>
    <xf numFmtId="0" fontId="28" fillId="33" borderId="0" applyNumberFormat="0" applyBorder="0" applyAlignment="0" applyProtection="0">
      <alignment vertical="center"/>
    </xf>
    <xf numFmtId="0" fontId="29" fillId="34" borderId="0" applyNumberFormat="0" applyBorder="0" applyAlignment="0" applyProtection="0">
      <alignment vertical="center"/>
    </xf>
    <xf numFmtId="0" fontId="29" fillId="35" borderId="0" applyNumberFormat="0" applyBorder="0" applyAlignment="0" applyProtection="0">
      <alignment vertical="center"/>
    </xf>
    <xf numFmtId="0" fontId="28" fillId="36" borderId="0" applyNumberFormat="0" applyBorder="0" applyAlignment="0" applyProtection="0">
      <alignment vertical="center"/>
    </xf>
    <xf numFmtId="0" fontId="28" fillId="37" borderId="0" applyNumberFormat="0" applyBorder="0" applyAlignment="0" applyProtection="0">
      <alignment vertical="center"/>
    </xf>
    <xf numFmtId="0" fontId="29" fillId="38" borderId="0" applyNumberFormat="0" applyBorder="0" applyAlignment="0" applyProtection="0">
      <alignment vertical="center"/>
    </xf>
    <xf numFmtId="0" fontId="29" fillId="39" borderId="0" applyNumberFormat="0" applyBorder="0" applyAlignment="0" applyProtection="0">
      <alignment vertical="center"/>
    </xf>
    <xf numFmtId="0" fontId="28" fillId="40" borderId="0" applyNumberFormat="0" applyBorder="0" applyAlignment="0" applyProtection="0">
      <alignment vertical="center"/>
    </xf>
  </cellStyleXfs>
  <cellXfs count="82">
    <xf numFmtId="0" fontId="0" fillId="0" borderId="0" xfId="0">
      <alignment vertical="center"/>
    </xf>
    <xf numFmtId="0" fontId="0" fillId="0" borderId="0" xfId="0" applyAlignment="1">
      <alignment horizontal="center" vertical="center" wrapText="1"/>
    </xf>
    <xf numFmtId="0" fontId="1" fillId="2" borderId="1" xfId="19" applyFont="1" applyFill="1" applyBorder="1" applyAlignment="1">
      <alignment horizontal="center" vertical="center" wrapText="1"/>
    </xf>
    <xf numFmtId="0" fontId="1" fillId="2" borderId="2" xfId="19" applyFont="1" applyFill="1" applyBorder="1" applyAlignment="1">
      <alignment horizontal="center" vertical="center" wrapText="1"/>
    </xf>
    <xf numFmtId="0" fontId="1" fillId="2" borderId="3" xfId="19" applyFont="1" applyFill="1" applyBorder="1" applyAlignment="1">
      <alignment horizontal="center" vertical="center" wrapText="1"/>
    </xf>
    <xf numFmtId="0" fontId="1" fillId="2" borderId="4" xfId="19" applyFont="1" applyFill="1" applyBorder="1" applyAlignment="1">
      <alignment horizontal="center" vertical="center" wrapText="1"/>
    </xf>
    <xf numFmtId="0" fontId="2" fillId="2" borderId="5" xfId="0" applyFont="1" applyFill="1" applyBorder="1" applyAlignment="1">
      <alignment horizontal="center" vertical="center" wrapText="1"/>
    </xf>
    <xf numFmtId="0" fontId="2" fillId="2" borderId="6" xfId="0" applyFont="1" applyFill="1" applyBorder="1" applyAlignment="1">
      <alignment horizontal="center" vertical="center" wrapText="1"/>
    </xf>
    <xf numFmtId="0" fontId="2" fillId="2" borderId="7" xfId="0" applyFont="1" applyFill="1" applyBorder="1" applyAlignment="1">
      <alignment horizontal="center" vertical="center" wrapText="1"/>
    </xf>
    <xf numFmtId="0" fontId="2" fillId="2" borderId="8" xfId="0" applyFont="1" applyFill="1" applyBorder="1" applyAlignment="1">
      <alignment horizontal="center" vertical="center" wrapText="1"/>
    </xf>
    <xf numFmtId="0" fontId="0" fillId="0" borderId="0" xfId="0" applyFill="1" applyBorder="1" applyAlignment="1">
      <alignment horizontal="center" vertical="center" wrapText="1"/>
    </xf>
    <xf numFmtId="0" fontId="3" fillId="0" borderId="0" xfId="0" applyFont="1" applyFill="1" applyBorder="1" applyAlignment="1">
      <alignment horizontal="center" vertical="center" wrapText="1"/>
    </xf>
    <xf numFmtId="0" fontId="4" fillId="0" borderId="0" xfId="0" applyFont="1" applyFill="1" applyBorder="1" applyAlignment="1">
      <alignment horizontal="center" vertical="center" wrapText="1"/>
    </xf>
    <xf numFmtId="0" fontId="0" fillId="0" borderId="0" xfId="0" applyFont="1" applyFill="1" applyAlignment="1">
      <alignment horizontal="center" vertical="center" wrapText="1"/>
    </xf>
    <xf numFmtId="0" fontId="0" fillId="0" borderId="0" xfId="0" applyFont="1" applyFill="1" applyAlignment="1">
      <alignment horizontal="center" vertical="center" wrapText="1"/>
    </xf>
    <xf numFmtId="0" fontId="0" fillId="0" borderId="0" xfId="0" applyFill="1" applyAlignment="1">
      <alignment horizontal="center" vertical="center" wrapText="1"/>
    </xf>
    <xf numFmtId="0" fontId="0" fillId="0" borderId="0" xfId="0" applyFill="1" applyAlignment="1">
      <alignment horizontal="center" vertical="center" wrapText="1"/>
    </xf>
    <xf numFmtId="0" fontId="0" fillId="0" borderId="0" xfId="0" applyFill="1" applyAlignment="1">
      <alignment horizontal="center" vertical="center" wrapText="1"/>
    </xf>
    <xf numFmtId="0" fontId="0" fillId="0" borderId="0" xfId="0" applyFill="1" applyBorder="1" applyAlignment="1">
      <alignment horizontal="center" vertical="center" wrapText="1"/>
    </xf>
    <xf numFmtId="0" fontId="5" fillId="0" borderId="0" xfId="0" applyFont="1" applyFill="1" applyAlignment="1">
      <alignment horizontal="center" vertical="center" wrapText="1"/>
    </xf>
    <xf numFmtId="0" fontId="1" fillId="2" borderId="2" xfId="19" applyFont="1" applyFill="1" applyBorder="1" applyAlignment="1">
      <alignment horizontal="center" vertical="center" wrapText="1"/>
    </xf>
    <xf numFmtId="0" fontId="1" fillId="2" borderId="9" xfId="19" applyFont="1" applyFill="1" applyBorder="1" applyAlignment="1">
      <alignment horizontal="center" vertical="center" wrapText="1"/>
    </xf>
    <xf numFmtId="0" fontId="1" fillId="2" borderId="4" xfId="19" applyFont="1" applyFill="1" applyBorder="1" applyAlignment="1">
      <alignment horizontal="center" vertical="center" wrapText="1"/>
    </xf>
    <xf numFmtId="0" fontId="1" fillId="2" borderId="10" xfId="19" applyFont="1" applyFill="1" applyBorder="1" applyAlignment="1">
      <alignment horizontal="center" vertical="center" wrapText="1"/>
    </xf>
    <xf numFmtId="0" fontId="6" fillId="2" borderId="11" xfId="0" applyFont="1" applyFill="1" applyBorder="1" applyAlignment="1">
      <alignment horizontal="center" vertical="center" wrapText="1"/>
    </xf>
    <xf numFmtId="0" fontId="2" fillId="2" borderId="11" xfId="0" applyFont="1" applyFill="1" applyBorder="1" applyAlignment="1">
      <alignment horizontal="center" vertical="center" wrapText="1"/>
    </xf>
    <xf numFmtId="0" fontId="7" fillId="2" borderId="11" xfId="0" applyFont="1" applyFill="1" applyBorder="1" applyAlignment="1">
      <alignment horizontal="center" vertical="center" wrapText="1"/>
    </xf>
    <xf numFmtId="0" fontId="0" fillId="0" borderId="0" xfId="0" applyFill="1" applyAlignment="1">
      <alignment horizontal="center" vertical="center" wrapText="1"/>
    </xf>
    <xf numFmtId="0" fontId="0" fillId="0" borderId="0" xfId="0" applyFill="1" applyAlignment="1">
      <alignment horizontal="center" vertical="center"/>
    </xf>
    <xf numFmtId="0" fontId="0" fillId="0" borderId="0" xfId="0" applyFill="1" applyAlignment="1">
      <alignment vertical="center" wrapText="1"/>
    </xf>
    <xf numFmtId="0" fontId="0" fillId="0" borderId="0" xfId="0" applyFill="1" applyAlignment="1">
      <alignment horizontal="center" vertical="center"/>
    </xf>
    <xf numFmtId="0" fontId="8" fillId="3" borderId="1" xfId="19" applyFont="1" applyFill="1" applyBorder="1" applyAlignment="1">
      <alignment horizontal="center" vertical="center" wrapText="1"/>
    </xf>
    <xf numFmtId="0" fontId="8" fillId="3" borderId="2" xfId="19" applyFont="1" applyFill="1" applyBorder="1" applyAlignment="1">
      <alignment horizontal="center" vertical="center" wrapText="1"/>
    </xf>
    <xf numFmtId="0" fontId="8" fillId="3" borderId="3" xfId="19" applyFont="1" applyFill="1" applyBorder="1" applyAlignment="1">
      <alignment horizontal="center" vertical="center" wrapText="1"/>
    </xf>
    <xf numFmtId="0" fontId="8" fillId="3" borderId="4" xfId="19" applyFont="1" applyFill="1" applyBorder="1" applyAlignment="1">
      <alignment horizontal="center" vertical="center" wrapText="1"/>
    </xf>
    <xf numFmtId="0" fontId="2" fillId="3" borderId="11" xfId="0" applyFont="1" applyFill="1" applyBorder="1" applyAlignment="1">
      <alignment horizontal="center" vertical="center" wrapText="1"/>
    </xf>
    <xf numFmtId="0" fontId="6" fillId="3" borderId="11" xfId="0" applyFont="1" applyFill="1" applyBorder="1" applyAlignment="1">
      <alignment horizontal="center" vertical="center" wrapText="1"/>
    </xf>
    <xf numFmtId="0" fontId="6" fillId="4" borderId="11" xfId="0" applyFont="1" applyFill="1" applyBorder="1" applyAlignment="1">
      <alignment horizontal="center" vertical="center" wrapText="1"/>
    </xf>
    <xf numFmtId="0" fontId="0" fillId="0" borderId="0" xfId="0" applyFont="1" applyAlignment="1">
      <alignment horizontal="center" vertical="center" wrapText="1"/>
    </xf>
    <xf numFmtId="0" fontId="0" fillId="5" borderId="0" xfId="0" applyFill="1" applyAlignment="1">
      <alignment horizontal="center" vertical="center" wrapText="1"/>
    </xf>
    <xf numFmtId="0" fontId="0" fillId="5" borderId="0" xfId="0" applyFont="1" applyFill="1" applyAlignment="1">
      <alignment horizontal="center" vertical="center" wrapText="1"/>
    </xf>
    <xf numFmtId="0" fontId="8" fillId="3" borderId="9" xfId="19" applyFont="1" applyFill="1" applyBorder="1" applyAlignment="1">
      <alignment horizontal="center" vertical="center" wrapText="1"/>
    </xf>
    <xf numFmtId="0" fontId="8" fillId="3" borderId="10" xfId="19" applyFont="1" applyFill="1" applyBorder="1" applyAlignment="1">
      <alignment horizontal="center" vertical="center" wrapText="1"/>
    </xf>
    <xf numFmtId="0" fontId="7" fillId="6" borderId="11" xfId="0" applyFont="1" applyFill="1" applyBorder="1" applyAlignment="1">
      <alignment horizontal="center" vertical="center" wrapText="1"/>
    </xf>
    <xf numFmtId="0" fontId="7" fillId="3" borderId="12" xfId="0" applyFont="1" applyFill="1" applyBorder="1" applyAlignment="1">
      <alignment horizontal="center" vertical="center" wrapText="1"/>
    </xf>
    <xf numFmtId="0" fontId="0" fillId="0" borderId="0" xfId="0" applyAlignment="1">
      <alignment horizontal="center" vertical="center" wrapText="1"/>
    </xf>
    <xf numFmtId="0" fontId="0" fillId="0" borderId="0" xfId="0" applyAlignment="1">
      <alignment horizontal="center" vertical="center"/>
    </xf>
    <xf numFmtId="0" fontId="0" fillId="5" borderId="0" xfId="0" applyFill="1" applyAlignment="1">
      <alignment horizontal="center" vertical="center" wrapText="1"/>
    </xf>
    <xf numFmtId="0" fontId="0" fillId="5" borderId="0" xfId="0" applyFill="1" applyAlignment="1">
      <alignment horizontal="center" vertical="center"/>
    </xf>
    <xf numFmtId="0" fontId="2" fillId="4" borderId="11" xfId="0" applyFont="1" applyFill="1" applyBorder="1" applyAlignment="1">
      <alignment horizontal="center" vertical="center" wrapText="1"/>
    </xf>
    <xf numFmtId="0" fontId="5" fillId="5" borderId="0" xfId="0" applyFont="1" applyFill="1" applyAlignment="1">
      <alignment horizontal="center" vertical="center" wrapText="1"/>
    </xf>
    <xf numFmtId="0" fontId="8" fillId="3" borderId="2" xfId="19" applyFont="1" applyFill="1" applyBorder="1" applyAlignment="1">
      <alignment horizontal="center" vertical="center" wrapText="1"/>
    </xf>
    <xf numFmtId="0" fontId="8" fillId="3" borderId="4" xfId="19" applyFont="1" applyFill="1" applyBorder="1" applyAlignment="1">
      <alignment horizontal="center" vertical="center" wrapText="1"/>
    </xf>
    <xf numFmtId="0" fontId="7" fillId="3" borderId="11" xfId="0" applyFont="1" applyFill="1" applyBorder="1" applyAlignment="1">
      <alignment horizontal="center" vertical="center" wrapText="1"/>
    </xf>
    <xf numFmtId="0" fontId="8" fillId="4" borderId="1" xfId="19" applyFont="1" applyFill="1" applyBorder="1" applyAlignment="1">
      <alignment horizontal="center" vertical="center" wrapText="1"/>
    </xf>
    <xf numFmtId="0" fontId="8" fillId="4" borderId="2" xfId="19" applyFont="1" applyFill="1" applyBorder="1" applyAlignment="1">
      <alignment horizontal="center" vertical="center" wrapText="1"/>
    </xf>
    <xf numFmtId="0" fontId="8" fillId="4" borderId="3" xfId="19" applyFont="1" applyFill="1" applyBorder="1" applyAlignment="1">
      <alignment horizontal="center" vertical="center" wrapText="1"/>
    </xf>
    <xf numFmtId="0" fontId="8" fillId="4" borderId="4" xfId="19" applyFont="1" applyFill="1" applyBorder="1" applyAlignment="1">
      <alignment horizontal="center" vertical="center" wrapText="1"/>
    </xf>
    <xf numFmtId="0" fontId="5" fillId="0" borderId="0" xfId="0" applyFont="1" applyAlignment="1">
      <alignment horizontal="center" vertical="center" wrapText="1"/>
    </xf>
    <xf numFmtId="0" fontId="8" fillId="4" borderId="2" xfId="19" applyFont="1" applyFill="1" applyBorder="1" applyAlignment="1">
      <alignment horizontal="center" vertical="center" wrapText="1"/>
    </xf>
    <xf numFmtId="0" fontId="8" fillId="4" borderId="9" xfId="19" applyFont="1" applyFill="1" applyBorder="1" applyAlignment="1">
      <alignment horizontal="center" vertical="center" wrapText="1"/>
    </xf>
    <xf numFmtId="0" fontId="8" fillId="4" borderId="4" xfId="19" applyFont="1" applyFill="1" applyBorder="1" applyAlignment="1">
      <alignment horizontal="center" vertical="center" wrapText="1"/>
    </xf>
    <xf numFmtId="0" fontId="8" fillId="4" borderId="10" xfId="19" applyFont="1" applyFill="1" applyBorder="1" applyAlignment="1">
      <alignment horizontal="center" vertical="center" wrapText="1"/>
    </xf>
    <xf numFmtId="0" fontId="9" fillId="7" borderId="0" xfId="0" applyFont="1" applyFill="1" applyAlignment="1">
      <alignment horizontal="center" vertical="center" wrapText="1"/>
    </xf>
    <xf numFmtId="0" fontId="5" fillId="0" borderId="0" xfId="0" applyFont="1" applyAlignment="1">
      <alignment horizontal="center" vertical="center" wrapText="1"/>
    </xf>
    <xf numFmtId="0" fontId="0" fillId="0" borderId="0" xfId="0" applyFont="1" applyAlignment="1">
      <alignment horizontal="center" vertical="center" wrapText="1"/>
    </xf>
    <xf numFmtId="0" fontId="9" fillId="7" borderId="0" xfId="0" applyFont="1" applyFill="1" applyAlignment="1">
      <alignment horizontal="center" vertical="center" wrapText="1"/>
    </xf>
    <xf numFmtId="0" fontId="9" fillId="8" borderId="0" xfId="0" applyFont="1" applyFill="1" applyAlignment="1">
      <alignment vertical="center" wrapText="1"/>
    </xf>
    <xf numFmtId="0" fontId="9" fillId="7" borderId="0" xfId="0" applyFont="1" applyFill="1" applyAlignment="1">
      <alignment horizontal="center" vertical="center" wrapText="1"/>
    </xf>
    <xf numFmtId="0" fontId="9" fillId="7" borderId="0" xfId="0" applyFont="1" applyFill="1" applyAlignment="1">
      <alignment horizontal="center" vertical="center" wrapText="1"/>
    </xf>
    <xf numFmtId="0" fontId="9" fillId="7" borderId="0" xfId="0" applyFont="1" applyFill="1" applyAlignment="1">
      <alignment horizontal="center" vertical="center"/>
    </xf>
    <xf numFmtId="0" fontId="0" fillId="0" borderId="0" xfId="0" applyAlignment="1">
      <alignment vertical="center" wrapText="1"/>
    </xf>
    <xf numFmtId="0" fontId="3" fillId="0" borderId="0" xfId="0" applyFont="1" applyAlignment="1">
      <alignment horizontal="center" vertical="center" wrapText="1"/>
    </xf>
    <xf numFmtId="0" fontId="10" fillId="0" borderId="12" xfId="0" applyNumberFormat="1" applyFont="1" applyFill="1" applyBorder="1" applyAlignment="1">
      <alignment horizontal="center" vertical="center" wrapText="1"/>
    </xf>
    <xf numFmtId="0" fontId="3" fillId="5" borderId="0" xfId="0" applyFont="1" applyFill="1" applyAlignment="1">
      <alignment horizontal="center" vertical="center" wrapText="1"/>
    </xf>
    <xf numFmtId="0" fontId="10" fillId="5" borderId="12" xfId="0" applyNumberFormat="1" applyFont="1" applyFill="1" applyBorder="1" applyAlignment="1">
      <alignment horizontal="center" vertical="center" wrapText="1"/>
    </xf>
    <xf numFmtId="0" fontId="10" fillId="9" borderId="12" xfId="0" applyNumberFormat="1" applyFont="1" applyFill="1" applyBorder="1" applyAlignment="1">
      <alignment horizontal="center" vertical="center" wrapText="1"/>
    </xf>
    <xf numFmtId="0" fontId="0" fillId="5" borderId="0" xfId="0" applyFont="1" applyFill="1" applyAlignment="1">
      <alignment horizontal="center" vertical="center" wrapText="1"/>
    </xf>
    <xf numFmtId="0" fontId="0" fillId="5" borderId="0" xfId="0" applyFill="1" applyAlignment="1">
      <alignment vertical="center" wrapText="1"/>
    </xf>
    <xf numFmtId="0" fontId="8" fillId="4" borderId="9" xfId="19" applyFont="1" applyFill="1" applyBorder="1" applyAlignment="1">
      <alignment horizontal="center" vertical="center"/>
    </xf>
    <xf numFmtId="0" fontId="8" fillId="4" borderId="10" xfId="19" applyFont="1" applyFill="1" applyBorder="1" applyAlignment="1">
      <alignment horizontal="center" vertical="center"/>
    </xf>
    <xf numFmtId="0" fontId="7" fillId="3" borderId="11" xfId="0" applyFont="1" applyFill="1" applyBorder="1" applyAlignment="1">
      <alignment horizontal="center" vertical="center"/>
    </xf>
  </cellXfs>
  <cellStyles count="49">
    <cellStyle name="Normal" xfId="0" builtinId="0"/>
    <cellStyle name="Comma" xfId="1" builtinId="3"/>
    <cellStyle name="Currency" xfId="2" builtinId="4"/>
    <cellStyle name="Percent" xfId="3" builtinId="5"/>
    <cellStyle name="Comma [0]" xfId="4" builtinId="6"/>
    <cellStyle name="Currency [0]" xfId="5" builtinId="7"/>
    <cellStyle name="Hyperlink" xfId="6" builtinId="8"/>
    <cellStyle name="Followed Hyperlink" xfId="7" builtinId="9"/>
    <cellStyle name="Note" xfId="8" builtinId="10"/>
    <cellStyle name="Warning Text" xfId="9" builtinId="11"/>
    <cellStyle name="Title" xfId="10" builtinId="15"/>
    <cellStyle name="CExplanatory Text" xfId="11" builtinId="53"/>
    <cellStyle name="Heading 1" xfId="12" builtinId="16"/>
    <cellStyle name="Heading 2" xfId="13" builtinId="17"/>
    <cellStyle name="Heading 3" xfId="14" builtinId="18"/>
    <cellStyle name="Heading 4" xfId="15" builtinId="19"/>
    <cellStyle name="Input" xfId="16" builtinId="20"/>
    <cellStyle name="Output" xfId="17" builtinId="21"/>
    <cellStyle name="Calculation" xfId="18" builtinId="22"/>
    <cellStyle name="Check Cell" xfId="19" builtinId="23"/>
    <cellStyle name="Linked Cell" xfId="20" builtinId="24"/>
    <cellStyle name="Total" xfId="21" builtinId="25"/>
    <cellStyle name="Good" xfId="22" builtinId="26"/>
    <cellStyle name="Bad" xfId="23" builtinId="27"/>
    <cellStyle name="Neutral" xfId="24" builtinId="28"/>
    <cellStyle name="Accent1" xfId="25" builtinId="29"/>
    <cellStyle name="20% - Accent1" xfId="26" builtinId="30"/>
    <cellStyle name="40% - Accent1" xfId="27" builtinId="31"/>
    <cellStyle name="60% - Accent1" xfId="28" builtinId="32"/>
    <cellStyle name="Accent2" xfId="29" builtinId="33"/>
    <cellStyle name="20% - Accent2" xfId="30" builtinId="34"/>
    <cellStyle name="40% - Accent2" xfId="31" builtinId="35"/>
    <cellStyle name="60% - Accent2" xfId="32" builtinId="36"/>
    <cellStyle name="Accent3" xfId="33" builtinId="37"/>
    <cellStyle name="20% - Accent3" xfId="34" builtinId="38"/>
    <cellStyle name="40% - Accent3" xfId="35" builtinId="39"/>
    <cellStyle name="60% - Accent3" xfId="36" builtinId="40"/>
    <cellStyle name="Accent4" xfId="37" builtinId="41"/>
    <cellStyle name="20% - Accent4" xfId="38" builtinId="42"/>
    <cellStyle name="40% - Accent4" xfId="39" builtinId="43"/>
    <cellStyle name="60% - Accent4" xfId="40" builtinId="44"/>
    <cellStyle name="Accent5" xfId="41" builtinId="45"/>
    <cellStyle name="20% - Accent5" xfId="42" builtinId="46"/>
    <cellStyle name="40% - Accent5" xfId="43" builtinId="47"/>
    <cellStyle name="60% - Accent5" xfId="44" builtinId="48"/>
    <cellStyle name="Accent6" xfId="45" builtinId="49"/>
    <cellStyle name="20% - Accent6" xfId="46" builtinId="50"/>
    <cellStyle name="40% - Accent6" xfId="47" builtinId="51"/>
    <cellStyle name="60% - Accent6" xfId="48" builtinId="52"/>
  </cellStyles>
  <dxfs count="17">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dxf>
    <dxf>
      <font>
        <b val="1"/>
        <color theme="1"/>
      </font>
    </dxf>
    <dxf>
      <font>
        <b val="1"/>
        <color theme="1"/>
      </font>
      <border>
        <top style="double">
          <color theme="4"/>
        </top>
      </border>
    </dxf>
    <dxf>
      <font>
        <b val="1"/>
        <color theme="0"/>
      </font>
      <fill>
        <patternFill patternType="solid">
          <fgColor theme="4"/>
          <bgColor theme="4"/>
        </patternFill>
      </fill>
    </dxf>
    <dxf>
      <font>
        <color theme="1"/>
      </font>
      <border>
        <left style="thin">
          <color theme="4"/>
        </left>
        <right style="thin">
          <color theme="4"/>
        </right>
        <top style="thin">
          <color theme="4"/>
        </top>
        <bottom style="thin">
          <color theme="4"/>
        </bottom>
        <horizontal style="thin">
          <color theme="4" tint="0.399975585192419"/>
        </horizontal>
      </border>
    </dxf>
    <dxf>
      <fill>
        <patternFill patternType="solid">
          <fgColor theme="4" tint="0.799981688894314"/>
          <bgColor theme="4" tint="0.799981688894314"/>
        </patternFill>
      </fill>
      <border>
        <bottom style="thin">
          <color theme="4" tint="0.399975585192419"/>
        </bottom>
      </border>
    </dxf>
    <dxf>
      <font>
        <b val="1"/>
      </font>
      <fill>
        <patternFill patternType="solid">
          <fgColor theme="4" tint="0.799981688894314"/>
          <bgColor theme="4" tint="0.799981688894314"/>
        </patternFill>
      </fill>
      <border>
        <bottom style="thin">
          <color theme="4" tint="0.399975585192419"/>
        </bottom>
      </border>
    </dxf>
    <dxf>
      <font>
        <color theme="1"/>
      </font>
    </dxf>
    <dxf>
      <font>
        <color theme="1"/>
      </font>
      <border>
        <bottom style="thin">
          <color theme="4" tint="0.399975585192419"/>
        </bottom>
      </border>
    </dxf>
    <dxf>
      <font>
        <b val="1"/>
        <color theme="1"/>
      </font>
    </dxf>
    <dxf>
      <font>
        <b val="1"/>
        <color theme="1"/>
      </font>
      <border>
        <top style="thin">
          <color theme="4"/>
        </top>
        <bottom style="thin">
          <color theme="4"/>
        </bottom>
      </border>
    </dxf>
    <dxf>
      <fill>
        <patternFill patternType="solid">
          <fgColor theme="4" tint="0.799981688894314"/>
          <bgColor theme="4" tint="0.799981688894314"/>
        </patternFill>
      </fill>
    </dxf>
    <dxf>
      <fill>
        <patternFill patternType="solid">
          <fgColor theme="4" tint="0.799981688894314"/>
          <bgColor theme="4" tint="0.799981688894314"/>
        </patternFill>
      </fill>
    </dxf>
    <dxf>
      <font>
        <b val="1"/>
        <color theme="1"/>
      </font>
      <fill>
        <patternFill patternType="solid">
          <fgColor theme="4" tint="0.799981688894314"/>
          <bgColor theme="4" tint="0.799981688894314"/>
        </patternFill>
      </fill>
      <border>
        <top style="thin">
          <color theme="4" tint="0.399975585192419"/>
        </top>
        <bottom style="thin">
          <color theme="4" tint="0.399975585192419"/>
        </bottom>
      </border>
    </dxf>
    <dxf>
      <font>
        <b val="1"/>
        <color theme="1"/>
      </font>
      <fill>
        <patternFill patternType="solid">
          <fgColor theme="4" tint="0.799981688894314"/>
          <bgColor theme="4" tint="0.799981688894314"/>
        </patternFill>
      </fill>
      <border>
        <bottom style="thin">
          <color theme="4" tint="0.399975585192419"/>
        </bottom>
      </border>
    </dxf>
  </dxfs>
  <tableStyles count="2" defaultTableStyle="TableStylePreset3_Accent1" defaultPivotStyle="PivotStylePreset2_Accent1">
    <tableStyle name="TableStylePreset3_Accent1" pivot="0" count="7" xr9:uid="{59DB682C-5494-4EDE-A608-00C9E5F0F923}">
      <tableStyleElement type="wholeTable" dxfId="6"/>
      <tableStyleElement type="headerRow" dxfId="5"/>
      <tableStyleElement type="totalRow" dxfId="4"/>
      <tableStyleElement type="firstColumn" dxfId="3"/>
      <tableStyleElement type="lastColumn" dxfId="2"/>
      <tableStyleElement type="firstRowStripe" dxfId="1"/>
      <tableStyleElement type="firstColumnStripe" dxfId="0"/>
    </tableStyle>
    <tableStyle name="PivotStylePreset2_Accent1" table="0" count="10" xr9:uid="{267968C8-6FFD-4C36-ACC1-9EA1FD1885CA}">
      <tableStyleElement type="headerRow" dxfId="16"/>
      <tableStyleElement type="totalRow" dxfId="15"/>
      <tableStyleElement type="firstRowStripe" dxfId="14"/>
      <tableStyleElement type="firstColumnStripe" dxfId="13"/>
      <tableStyleElement type="firstSubtotalRow" dxfId="12"/>
      <tableStyleElement type="secondSubtotalRow" dxfId="11"/>
      <tableStyleElement type="firstRowSubheading" dxfId="10"/>
      <tableStyleElement type="secondRowSubheading" dxfId="9"/>
      <tableStyleElement type="pageFieldLabels" dxfId="8"/>
      <tableStyleElement type="pageFieldValues" dxfId="7"/>
    </tableStyle>
  </tableStyles>
  <extLst>
    <ext xmlns:x14="http://schemas.microsoft.com/office/spreadsheetml/2009/9/main" uri="{EB79DEF2-80B8-43e5-95BD-54CBDDF9020C}">
      <x14:slicerStyles defaultSlicerStyle="SlicerStyleLight1"/>
    </ext>
  </extLst>
</styleSheet>
</file>

<file path=xl/_rels/cellimages.xml.rels><?xml version="1.0" encoding="UTF-8" standalone="yes"?>
<Relationships xmlns="http://schemas.openxmlformats.org/package/2006/relationships"><Relationship Id="rId99" Type="http://schemas.openxmlformats.org/officeDocument/2006/relationships/image" Target="media/image99.png"/><Relationship Id="rId98" Type="http://schemas.openxmlformats.org/officeDocument/2006/relationships/image" Target="media/image98.png"/><Relationship Id="rId97" Type="http://schemas.openxmlformats.org/officeDocument/2006/relationships/image" Target="media/image97.png"/><Relationship Id="rId96" Type="http://schemas.openxmlformats.org/officeDocument/2006/relationships/image" Target="media/image96.png"/><Relationship Id="rId95" Type="http://schemas.openxmlformats.org/officeDocument/2006/relationships/image" Target="media/image95.png"/><Relationship Id="rId94" Type="http://schemas.openxmlformats.org/officeDocument/2006/relationships/image" Target="media/image94.png"/><Relationship Id="rId93" Type="http://schemas.openxmlformats.org/officeDocument/2006/relationships/image" Target="media/image93.png"/><Relationship Id="rId92" Type="http://schemas.openxmlformats.org/officeDocument/2006/relationships/image" Target="media/image92.png"/><Relationship Id="rId91" Type="http://schemas.openxmlformats.org/officeDocument/2006/relationships/image" Target="media/image91.png"/><Relationship Id="rId90" Type="http://schemas.openxmlformats.org/officeDocument/2006/relationships/image" Target="media/image90.png"/><Relationship Id="rId9" Type="http://schemas.openxmlformats.org/officeDocument/2006/relationships/image" Target="media/image9.png"/><Relationship Id="rId89" Type="http://schemas.openxmlformats.org/officeDocument/2006/relationships/image" Target="media/image89.png"/><Relationship Id="rId88" Type="http://schemas.openxmlformats.org/officeDocument/2006/relationships/image" Target="media/image88.png"/><Relationship Id="rId87" Type="http://schemas.openxmlformats.org/officeDocument/2006/relationships/image" Target="media/image87.png"/><Relationship Id="rId86" Type="http://schemas.openxmlformats.org/officeDocument/2006/relationships/image" Target="media/image86.png"/><Relationship Id="rId85" Type="http://schemas.openxmlformats.org/officeDocument/2006/relationships/image" Target="media/image85.png"/><Relationship Id="rId84" Type="http://schemas.openxmlformats.org/officeDocument/2006/relationships/image" Target="media/image84.png"/><Relationship Id="rId83" Type="http://schemas.openxmlformats.org/officeDocument/2006/relationships/image" Target="media/image83.png"/><Relationship Id="rId82" Type="http://schemas.openxmlformats.org/officeDocument/2006/relationships/image" Target="media/image82.png"/><Relationship Id="rId81" Type="http://schemas.openxmlformats.org/officeDocument/2006/relationships/image" Target="media/image81.png"/><Relationship Id="rId80" Type="http://schemas.openxmlformats.org/officeDocument/2006/relationships/image" Target="media/image80.png"/><Relationship Id="rId8" Type="http://schemas.openxmlformats.org/officeDocument/2006/relationships/image" Target="media/image8.png"/><Relationship Id="rId79" Type="http://schemas.openxmlformats.org/officeDocument/2006/relationships/image" Target="media/image79.png"/><Relationship Id="rId78" Type="http://schemas.openxmlformats.org/officeDocument/2006/relationships/image" Target="media/image78.png"/><Relationship Id="rId77" Type="http://schemas.openxmlformats.org/officeDocument/2006/relationships/image" Target="media/image77.png"/><Relationship Id="rId76" Type="http://schemas.openxmlformats.org/officeDocument/2006/relationships/image" Target="media/image76.png"/><Relationship Id="rId75" Type="http://schemas.openxmlformats.org/officeDocument/2006/relationships/image" Target="media/image75.png"/><Relationship Id="rId74" Type="http://schemas.openxmlformats.org/officeDocument/2006/relationships/image" Target="media/image74.png"/><Relationship Id="rId73" Type="http://schemas.openxmlformats.org/officeDocument/2006/relationships/image" Target="media/image73.png"/><Relationship Id="rId72" Type="http://schemas.openxmlformats.org/officeDocument/2006/relationships/image" Target="media/image72.png"/><Relationship Id="rId71" Type="http://schemas.openxmlformats.org/officeDocument/2006/relationships/image" Target="media/image71.png"/><Relationship Id="rId70" Type="http://schemas.openxmlformats.org/officeDocument/2006/relationships/image" Target="media/image70.png"/><Relationship Id="rId7" Type="http://schemas.openxmlformats.org/officeDocument/2006/relationships/image" Target="media/image7.png"/><Relationship Id="rId69" Type="http://schemas.openxmlformats.org/officeDocument/2006/relationships/image" Target="media/image69.png"/><Relationship Id="rId68" Type="http://schemas.openxmlformats.org/officeDocument/2006/relationships/image" Target="media/image68.png"/><Relationship Id="rId67" Type="http://schemas.openxmlformats.org/officeDocument/2006/relationships/image" Target="media/image67.png"/><Relationship Id="rId66" Type="http://schemas.openxmlformats.org/officeDocument/2006/relationships/image" Target="media/image66.png"/><Relationship Id="rId65" Type="http://schemas.openxmlformats.org/officeDocument/2006/relationships/image" Target="media/image65.png"/><Relationship Id="rId64" Type="http://schemas.openxmlformats.org/officeDocument/2006/relationships/image" Target="media/image64.png"/><Relationship Id="rId63" Type="http://schemas.openxmlformats.org/officeDocument/2006/relationships/image" Target="media/image63.png"/><Relationship Id="rId62" Type="http://schemas.openxmlformats.org/officeDocument/2006/relationships/image" Target="media/image62.png"/><Relationship Id="rId61" Type="http://schemas.openxmlformats.org/officeDocument/2006/relationships/image" Target="media/image61.png"/><Relationship Id="rId60" Type="http://schemas.openxmlformats.org/officeDocument/2006/relationships/image" Target="media/image60.png"/><Relationship Id="rId6" Type="http://schemas.openxmlformats.org/officeDocument/2006/relationships/image" Target="media/image6.png"/><Relationship Id="rId59" Type="http://schemas.openxmlformats.org/officeDocument/2006/relationships/image" Target="media/image59.png"/><Relationship Id="rId58" Type="http://schemas.openxmlformats.org/officeDocument/2006/relationships/image" Target="media/image58.png"/><Relationship Id="rId57" Type="http://schemas.openxmlformats.org/officeDocument/2006/relationships/image" Target="media/image57.png"/><Relationship Id="rId56" Type="http://schemas.openxmlformats.org/officeDocument/2006/relationships/image" Target="media/image56.png"/><Relationship Id="rId55" Type="http://schemas.openxmlformats.org/officeDocument/2006/relationships/image" Target="media/image55.png"/><Relationship Id="rId54" Type="http://schemas.openxmlformats.org/officeDocument/2006/relationships/image" Target="media/image54.png"/><Relationship Id="rId53" Type="http://schemas.openxmlformats.org/officeDocument/2006/relationships/image" Target="media/image53.png"/><Relationship Id="rId52" Type="http://schemas.openxmlformats.org/officeDocument/2006/relationships/image" Target="media/image52.png"/><Relationship Id="rId51" Type="http://schemas.openxmlformats.org/officeDocument/2006/relationships/image" Target="media/image51.png"/><Relationship Id="rId50" Type="http://schemas.openxmlformats.org/officeDocument/2006/relationships/image" Target="media/image50.png"/><Relationship Id="rId5" Type="http://schemas.openxmlformats.org/officeDocument/2006/relationships/image" Target="media/image5.png"/><Relationship Id="rId49" Type="http://schemas.openxmlformats.org/officeDocument/2006/relationships/image" Target="media/image49.png"/><Relationship Id="rId48" Type="http://schemas.openxmlformats.org/officeDocument/2006/relationships/image" Target="media/image48.png"/><Relationship Id="rId47" Type="http://schemas.openxmlformats.org/officeDocument/2006/relationships/image" Target="media/image47.png"/><Relationship Id="rId46" Type="http://schemas.openxmlformats.org/officeDocument/2006/relationships/image" Target="media/image46.png"/><Relationship Id="rId45" Type="http://schemas.openxmlformats.org/officeDocument/2006/relationships/image" Target="media/image45.png"/><Relationship Id="rId44" Type="http://schemas.openxmlformats.org/officeDocument/2006/relationships/image" Target="media/image44.png"/><Relationship Id="rId43" Type="http://schemas.openxmlformats.org/officeDocument/2006/relationships/image" Target="media/image43.png"/><Relationship Id="rId42" Type="http://schemas.openxmlformats.org/officeDocument/2006/relationships/image" Target="media/image42.png"/><Relationship Id="rId41" Type="http://schemas.openxmlformats.org/officeDocument/2006/relationships/image" Target="media/image41.png"/><Relationship Id="rId40" Type="http://schemas.openxmlformats.org/officeDocument/2006/relationships/image" Target="media/image40.png"/><Relationship Id="rId4" Type="http://schemas.openxmlformats.org/officeDocument/2006/relationships/image" Target="media/image4.png"/><Relationship Id="rId39" Type="http://schemas.openxmlformats.org/officeDocument/2006/relationships/image" Target="media/image39.png"/><Relationship Id="rId38" Type="http://schemas.openxmlformats.org/officeDocument/2006/relationships/image" Target="media/image38.png"/><Relationship Id="rId37" Type="http://schemas.openxmlformats.org/officeDocument/2006/relationships/image" Target="media/image37.png"/><Relationship Id="rId36" Type="http://schemas.openxmlformats.org/officeDocument/2006/relationships/image" Target="media/image36.png"/><Relationship Id="rId35" Type="http://schemas.openxmlformats.org/officeDocument/2006/relationships/image" Target="media/image35.png"/><Relationship Id="rId34" Type="http://schemas.openxmlformats.org/officeDocument/2006/relationships/image" Target="media/image34.png"/><Relationship Id="rId33" Type="http://schemas.openxmlformats.org/officeDocument/2006/relationships/image" Target="media/image33.png"/><Relationship Id="rId32" Type="http://schemas.openxmlformats.org/officeDocument/2006/relationships/image" Target="media/image32.png"/><Relationship Id="rId31" Type="http://schemas.openxmlformats.org/officeDocument/2006/relationships/image" Target="media/image31.png"/><Relationship Id="rId30" Type="http://schemas.openxmlformats.org/officeDocument/2006/relationships/image" Target="media/image30.png"/><Relationship Id="rId3" Type="http://schemas.openxmlformats.org/officeDocument/2006/relationships/image" Target="media/image3.png"/><Relationship Id="rId29" Type="http://schemas.openxmlformats.org/officeDocument/2006/relationships/image" Target="media/image29.png"/><Relationship Id="rId28" Type="http://schemas.openxmlformats.org/officeDocument/2006/relationships/image" Target="media/image28.png"/><Relationship Id="rId27" Type="http://schemas.openxmlformats.org/officeDocument/2006/relationships/image" Target="media/image27.png"/><Relationship Id="rId26" Type="http://schemas.openxmlformats.org/officeDocument/2006/relationships/image" Target="media/image26.png"/><Relationship Id="rId25" Type="http://schemas.openxmlformats.org/officeDocument/2006/relationships/image" Target="media/image25.png"/><Relationship Id="rId24" Type="http://schemas.openxmlformats.org/officeDocument/2006/relationships/image" Target="media/image24.png"/><Relationship Id="rId23" Type="http://schemas.openxmlformats.org/officeDocument/2006/relationships/image" Target="media/image23.png"/><Relationship Id="rId22" Type="http://schemas.openxmlformats.org/officeDocument/2006/relationships/image" Target="media/image22.png"/><Relationship Id="rId21" Type="http://schemas.openxmlformats.org/officeDocument/2006/relationships/image" Target="media/image21.png"/><Relationship Id="rId20" Type="http://schemas.openxmlformats.org/officeDocument/2006/relationships/image" Target="media/image20.png"/><Relationship Id="rId2" Type="http://schemas.openxmlformats.org/officeDocument/2006/relationships/image" Target="media/image2.png"/><Relationship Id="rId19" Type="http://schemas.openxmlformats.org/officeDocument/2006/relationships/image" Target="media/image19.png"/><Relationship Id="rId18" Type="http://schemas.openxmlformats.org/officeDocument/2006/relationships/image" Target="media/image18.png"/><Relationship Id="rId17" Type="http://schemas.openxmlformats.org/officeDocument/2006/relationships/image" Target="media/image17.png"/><Relationship Id="rId16" Type="http://schemas.openxmlformats.org/officeDocument/2006/relationships/image" Target="media/image16.png"/><Relationship Id="rId15" Type="http://schemas.openxmlformats.org/officeDocument/2006/relationships/image" Target="media/image15.png"/><Relationship Id="rId14" Type="http://schemas.openxmlformats.org/officeDocument/2006/relationships/image" Target="media/image14.png"/><Relationship Id="rId13" Type="http://schemas.openxmlformats.org/officeDocument/2006/relationships/image" Target="media/image13.png"/><Relationship Id="rId12" Type="http://schemas.openxmlformats.org/officeDocument/2006/relationships/image" Target="media/image12.png"/><Relationship Id="rId11" Type="http://schemas.openxmlformats.org/officeDocument/2006/relationships/image" Target="media/image11.png"/><Relationship Id="rId100" Type="http://schemas.openxmlformats.org/officeDocument/2006/relationships/image" Target="media/image100.png"/><Relationship Id="rId10" Type="http://schemas.openxmlformats.org/officeDocument/2006/relationships/image" Target="media/image10.png"/><Relationship Id="rId1" Type="http://schemas.openxmlformats.org/officeDocument/2006/relationships/image" Target="media/image1.png"/></Relationships>
</file>

<file path=xl/_rels/workbook.xml.rels><?xml version="1.0" encoding="UTF-8" standalone="yes"?>
<Relationships xmlns="http://schemas.openxmlformats.org/package/2006/relationships"><Relationship Id="rId9" Type="http://schemas.openxmlformats.org/officeDocument/2006/relationships/sharedStrings" Target="sharedStrings.xml"/><Relationship Id="rId8" Type="http://schemas.openxmlformats.org/officeDocument/2006/relationships/theme" Target="theme/theme1.xml"/><Relationship Id="rId7" Type="http://schemas.openxmlformats.org/officeDocument/2006/relationships/worksheet" Target="worksheets/sheet7.xml"/><Relationship Id="rId6" Type="http://schemas.openxmlformats.org/officeDocument/2006/relationships/worksheet" Target="worksheets/sheet6.xml"/><Relationship Id="rId5" Type="http://schemas.openxmlformats.org/officeDocument/2006/relationships/worksheet" Target="worksheets/sheet5.xml"/><Relationship Id="rId4" Type="http://schemas.openxmlformats.org/officeDocument/2006/relationships/worksheet" Target="worksheets/sheet4.xml"/><Relationship Id="rId3" Type="http://schemas.openxmlformats.org/officeDocument/2006/relationships/worksheet" Target="worksheets/sheet3.xml"/><Relationship Id="rId2" Type="http://schemas.openxmlformats.org/officeDocument/2006/relationships/worksheet" Target="worksheets/sheet2.xml"/><Relationship Id="rId11" Type="http://schemas.openxmlformats.org/officeDocument/2006/relationships/styles" Target="styles.xml"/><Relationship Id="rId10" Type="http://www.wps.cn/officeDocument/2020/cellImage" Target="cellimages.xml"/><Relationship Id="rId1" Type="http://schemas.openxmlformats.org/officeDocument/2006/relationships/worksheet" Target="worksheets/sheet1.xml"/></Relationships>
</file>

<file path=xl/theme/theme1.xml><?xml version="1.0" encoding="utf-8"?>
<a:theme xmlns:a="http://schemas.openxmlformats.org/drawingml/2006/main" name="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theme>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44"/>
  <sheetViews>
    <sheetView tabSelected="1" zoomScale="70" zoomScaleNormal="70" workbookViewId="0">
      <selection activeCell="G39" sqref="G39"/>
    </sheetView>
  </sheetViews>
  <sheetFormatPr defaultColWidth="8.88888888888889" defaultRowHeight="14.4"/>
  <cols>
    <col min="1" max="1" width="10.7777777777778" style="71" customWidth="1"/>
    <col min="2" max="2" width="20.2222222222222" style="71" customWidth="1"/>
    <col min="3" max="3" width="29.5555555555556" style="71" customWidth="1"/>
    <col min="4" max="4" width="32.5555555555556" style="71" customWidth="1"/>
    <col min="5" max="5" width="37.8888888888889" style="45" customWidth="1"/>
    <col min="6" max="6" width="41.1111111111111" style="45" customWidth="1"/>
    <col min="7" max="7" width="42.6666666666667" style="71" customWidth="1"/>
    <col min="8" max="8" width="11.8888888888889" style="71" customWidth="1"/>
    <col min="9" max="9" width="19.4444444444444" style="45" customWidth="1"/>
    <col min="10" max="10" width="14.3333333333333" style="46" customWidth="1"/>
    <col min="11" max="16384" width="8.88888888888889" style="71"/>
  </cols>
  <sheetData>
    <row r="1" spans="1:10">
      <c r="A1" s="54" t="s">
        <v>0</v>
      </c>
      <c r="B1" s="55"/>
      <c r="C1" s="55"/>
      <c r="D1" s="55"/>
      <c r="E1" s="55"/>
      <c r="F1" s="55"/>
      <c r="G1" s="55"/>
      <c r="H1" s="55"/>
      <c r="I1" s="59"/>
      <c r="J1" s="79"/>
    </row>
    <row r="2" spans="1:10">
      <c r="A2" s="56"/>
      <c r="B2" s="57"/>
      <c r="C2" s="57"/>
      <c r="D2" s="57"/>
      <c r="E2" s="57"/>
      <c r="F2" s="57"/>
      <c r="G2" s="57"/>
      <c r="H2" s="57"/>
      <c r="I2" s="61"/>
      <c r="J2" s="80"/>
    </row>
    <row r="3" ht="31.2" spans="1:10">
      <c r="A3" s="49" t="s">
        <v>1</v>
      </c>
      <c r="B3" s="49" t="s">
        <v>2</v>
      </c>
      <c r="C3" s="49" t="s">
        <v>3</v>
      </c>
      <c r="D3" s="49" t="s">
        <v>4</v>
      </c>
      <c r="E3" s="49" t="s">
        <v>5</v>
      </c>
      <c r="F3" s="37" t="s">
        <v>6</v>
      </c>
      <c r="G3" s="37" t="s">
        <v>7</v>
      </c>
      <c r="H3" s="37" t="s">
        <v>8</v>
      </c>
      <c r="I3" s="43" t="s">
        <v>9</v>
      </c>
      <c r="J3" s="81" t="s">
        <v>10</v>
      </c>
    </row>
    <row r="4" ht="43.2" spans="1:10">
      <c r="A4" s="72" t="s">
        <v>11</v>
      </c>
      <c r="B4" s="72" t="s">
        <v>12</v>
      </c>
      <c r="C4" s="1" t="s">
        <v>13</v>
      </c>
      <c r="D4" s="38" t="s">
        <v>14</v>
      </c>
      <c r="E4" s="1" t="s">
        <v>15</v>
      </c>
      <c r="F4" s="1" t="s">
        <v>16</v>
      </c>
      <c r="G4" s="1" t="str">
        <f>_xlfn.DISPIMG("ID_234313A971AB4E8ABC242DB6A4DB9018",1)</f>
        <v>=DISPIMG("ID_234313A971AB4E8ABC242DB6A4DB9018",1)</v>
      </c>
      <c r="H4" s="1"/>
      <c r="I4" s="45" t="s">
        <v>17</v>
      </c>
      <c r="J4" s="46" t="s">
        <v>18</v>
      </c>
    </row>
    <row r="5" ht="43.2" spans="1:10">
      <c r="A5" s="72" t="s">
        <v>19</v>
      </c>
      <c r="B5" s="72" t="s">
        <v>12</v>
      </c>
      <c r="C5" s="1" t="s">
        <v>20</v>
      </c>
      <c r="D5" s="38" t="s">
        <v>21</v>
      </c>
      <c r="E5" s="1" t="s">
        <v>22</v>
      </c>
      <c r="F5" s="1" t="s">
        <v>16</v>
      </c>
      <c r="G5" s="1" t="str">
        <f>_xlfn.DISPIMG("ID_D819656CA1704664BB2A2AFFFC621B9E",1)</f>
        <v>=DISPIMG("ID_D819656CA1704664BB2A2AFFFC621B9E",1)</v>
      </c>
      <c r="H5" s="1"/>
      <c r="I5" s="45" t="s">
        <v>17</v>
      </c>
      <c r="J5" s="46" t="s">
        <v>18</v>
      </c>
    </row>
    <row r="6" ht="86.4" spans="1:10">
      <c r="A6" s="72" t="s">
        <v>23</v>
      </c>
      <c r="B6" s="72" t="s">
        <v>12</v>
      </c>
      <c r="C6" s="1" t="s">
        <v>24</v>
      </c>
      <c r="D6" s="38" t="s">
        <v>25</v>
      </c>
      <c r="E6" s="1" t="s">
        <v>24</v>
      </c>
      <c r="F6" s="1" t="s">
        <v>16</v>
      </c>
      <c r="G6" s="1" t="str">
        <f>_xlfn.DISPIMG("ID_622C6167ABEB40BB9D575C690FC23A44",1)</f>
        <v>=DISPIMG("ID_622C6167ABEB40BB9D575C690FC23A44",1)</v>
      </c>
      <c r="H6" s="1"/>
      <c r="I6" s="45" t="s">
        <v>17</v>
      </c>
      <c r="J6" s="46" t="s">
        <v>18</v>
      </c>
    </row>
    <row r="7" ht="317.05" spans="1:10">
      <c r="A7" s="72" t="s">
        <v>26</v>
      </c>
      <c r="B7" s="72" t="s">
        <v>12</v>
      </c>
      <c r="C7" s="38" t="s">
        <v>27</v>
      </c>
      <c r="D7" s="38" t="s">
        <v>28</v>
      </c>
      <c r="E7" s="1" t="s">
        <v>29</v>
      </c>
      <c r="F7" s="1" t="s">
        <v>16</v>
      </c>
      <c r="G7" s="1" t="str">
        <f>_xlfn.DISPIMG("ID_5007EB92EE7E4E8A9AD37A036043C3EA",1)</f>
        <v>=DISPIMG("ID_5007EB92EE7E4E8A9AD37A036043C3EA",1)</v>
      </c>
      <c r="H7" s="1"/>
      <c r="I7" s="45" t="s">
        <v>17</v>
      </c>
      <c r="J7" s="46" t="s">
        <v>18</v>
      </c>
    </row>
    <row r="8" ht="115.2" spans="1:10">
      <c r="A8" s="72" t="s">
        <v>30</v>
      </c>
      <c r="B8" s="72" t="s">
        <v>12</v>
      </c>
      <c r="C8" s="73" t="s">
        <v>31</v>
      </c>
      <c r="D8" s="38" t="s">
        <v>32</v>
      </c>
      <c r="E8" s="1" t="s">
        <v>33</v>
      </c>
      <c r="F8" s="1" t="s">
        <v>16</v>
      </c>
      <c r="G8" s="1" t="str">
        <f>_xlfn.DISPIMG("ID_70431D576E9F4149AA1535145B352FA9",1)</f>
        <v>=DISPIMG("ID_70431D576E9F4149AA1535145B352FA9",1)</v>
      </c>
      <c r="H8" s="1"/>
      <c r="I8" s="45" t="s">
        <v>17</v>
      </c>
      <c r="J8" s="46" t="s">
        <v>18</v>
      </c>
    </row>
    <row r="9" ht="115.2" spans="1:10">
      <c r="A9" s="72" t="s">
        <v>34</v>
      </c>
      <c r="B9" s="72" t="s">
        <v>12</v>
      </c>
      <c r="C9" s="73" t="s">
        <v>35</v>
      </c>
      <c r="D9" s="38" t="s">
        <v>32</v>
      </c>
      <c r="E9" s="1" t="s">
        <v>33</v>
      </c>
      <c r="F9" s="1" t="s">
        <v>16</v>
      </c>
      <c r="G9" s="1" t="str">
        <f>_xlfn.DISPIMG("ID_97D547E334704F5CA646F2ACACD21480",1)</f>
        <v>=DISPIMG("ID_97D547E334704F5CA646F2ACACD21480",1)</v>
      </c>
      <c r="H9" s="1"/>
      <c r="I9" s="45" t="s">
        <v>17</v>
      </c>
      <c r="J9" s="46" t="s">
        <v>18</v>
      </c>
    </row>
    <row r="10" ht="115.2" spans="1:10">
      <c r="A10" s="72" t="s">
        <v>36</v>
      </c>
      <c r="B10" s="72" t="s">
        <v>12</v>
      </c>
      <c r="C10" s="73" t="s">
        <v>37</v>
      </c>
      <c r="D10" s="38" t="s">
        <v>32</v>
      </c>
      <c r="E10" s="1" t="s">
        <v>33</v>
      </c>
      <c r="F10" s="1" t="s">
        <v>16</v>
      </c>
      <c r="G10" s="1" t="str">
        <f>_xlfn.DISPIMG("ID_FF6C00F491BE4946A5B02358A975D11E",1)</f>
        <v>=DISPIMG("ID_FF6C00F491BE4946A5B02358A975D11E",1)</v>
      </c>
      <c r="H10" s="1"/>
      <c r="I10" s="45" t="s">
        <v>17</v>
      </c>
      <c r="J10" s="46" t="s">
        <v>18</v>
      </c>
    </row>
    <row r="11" ht="115.2" spans="1:10">
      <c r="A11" s="72" t="s">
        <v>38</v>
      </c>
      <c r="B11" s="72" t="s">
        <v>12</v>
      </c>
      <c r="C11" s="73" t="s">
        <v>39</v>
      </c>
      <c r="D11" s="38" t="s">
        <v>40</v>
      </c>
      <c r="E11" s="1" t="s">
        <v>33</v>
      </c>
      <c r="F11" s="1" t="s">
        <v>16</v>
      </c>
      <c r="G11" s="1" t="str">
        <f>_xlfn.DISPIMG("ID_DD8299449537405CBB5822805C48FA34",1)</f>
        <v>=DISPIMG("ID_DD8299449537405CBB5822805C48FA34",1)</v>
      </c>
      <c r="H11" s="1"/>
      <c r="I11" s="45" t="s">
        <v>17</v>
      </c>
      <c r="J11" s="46" t="s">
        <v>18</v>
      </c>
    </row>
    <row r="12" ht="115.2" spans="1:10">
      <c r="A12" s="74" t="s">
        <v>41</v>
      </c>
      <c r="B12" s="74" t="s">
        <v>12</v>
      </c>
      <c r="C12" s="75" t="s">
        <v>42</v>
      </c>
      <c r="D12" s="40" t="s">
        <v>32</v>
      </c>
      <c r="E12" s="39" t="s">
        <v>33</v>
      </c>
      <c r="F12" s="39" t="s">
        <v>43</v>
      </c>
      <c r="G12" s="39" t="str">
        <f>_xlfn.DISPIMG("ID_BCB8212D3125430382C8C1C964A7A8AF",1)</f>
        <v>=DISPIMG("ID_BCB8212D3125430382C8C1C964A7A8AF",1)</v>
      </c>
      <c r="H12" s="39" t="s">
        <v>44</v>
      </c>
      <c r="I12" s="47" t="s">
        <v>17</v>
      </c>
      <c r="J12" s="48" t="s">
        <v>18</v>
      </c>
    </row>
    <row r="13" ht="115.2" spans="1:10">
      <c r="A13" s="72" t="s">
        <v>45</v>
      </c>
      <c r="B13" s="72" t="s">
        <v>12</v>
      </c>
      <c r="C13" s="73" t="s">
        <v>46</v>
      </c>
      <c r="D13" s="38" t="s">
        <v>47</v>
      </c>
      <c r="E13" s="1" t="s">
        <v>33</v>
      </c>
      <c r="F13" s="1" t="s">
        <v>16</v>
      </c>
      <c r="G13" s="1" t="str">
        <f>_xlfn.DISPIMG("ID_C964A0D428A84302AB6D055D0C74A55A",1)</f>
        <v>=DISPIMG("ID_C964A0D428A84302AB6D055D0C74A55A",1)</v>
      </c>
      <c r="H13" s="1"/>
      <c r="I13" s="45" t="s">
        <v>17</v>
      </c>
      <c r="J13" s="46" t="s">
        <v>18</v>
      </c>
    </row>
    <row r="14" ht="115.2" spans="1:10">
      <c r="A14" s="72" t="s">
        <v>48</v>
      </c>
      <c r="B14" s="72" t="s">
        <v>12</v>
      </c>
      <c r="C14" s="73" t="s">
        <v>49</v>
      </c>
      <c r="D14" s="38" t="s">
        <v>32</v>
      </c>
      <c r="E14" s="1" t="s">
        <v>33</v>
      </c>
      <c r="F14" s="1" t="s">
        <v>16</v>
      </c>
      <c r="G14" s="1" t="str">
        <f>_xlfn.DISPIMG("ID_F3239D7EA8E54F8FB8D2CD9854205497",1)</f>
        <v>=DISPIMG("ID_F3239D7EA8E54F8FB8D2CD9854205497",1)</v>
      </c>
      <c r="H14" s="1"/>
      <c r="I14" s="45" t="s">
        <v>17</v>
      </c>
      <c r="J14" s="46" t="s">
        <v>18</v>
      </c>
    </row>
    <row r="15" ht="115.2" spans="1:10">
      <c r="A15" s="72" t="s">
        <v>50</v>
      </c>
      <c r="B15" s="72" t="s">
        <v>12</v>
      </c>
      <c r="C15" s="73" t="s">
        <v>51</v>
      </c>
      <c r="D15" s="38" t="s">
        <v>32</v>
      </c>
      <c r="E15" s="1" t="s">
        <v>33</v>
      </c>
      <c r="F15" s="1" t="s">
        <v>16</v>
      </c>
      <c r="G15" s="1" t="str">
        <f>_xlfn.DISPIMG("ID_E4D367378E4A441B9DAA2A012EDC7DEE",1)</f>
        <v>=DISPIMG("ID_E4D367378E4A441B9DAA2A012EDC7DEE",1)</v>
      </c>
      <c r="H15" s="1"/>
      <c r="I15" s="45" t="s">
        <v>17</v>
      </c>
      <c r="J15" s="46" t="s">
        <v>18</v>
      </c>
    </row>
    <row r="16" ht="115.2" spans="1:10">
      <c r="A16" s="72" t="s">
        <v>52</v>
      </c>
      <c r="B16" s="72" t="s">
        <v>12</v>
      </c>
      <c r="C16" s="73" t="s">
        <v>53</v>
      </c>
      <c r="D16" s="38" t="s">
        <v>32</v>
      </c>
      <c r="E16" s="1" t="s">
        <v>33</v>
      </c>
      <c r="F16" s="1" t="s">
        <v>16</v>
      </c>
      <c r="G16" s="1" t="str">
        <f>_xlfn.DISPIMG("ID_9A874F31EDA147A7B7909DAFE0C51887",1)</f>
        <v>=DISPIMG("ID_9A874F31EDA147A7B7909DAFE0C51887",1)</v>
      </c>
      <c r="H16" s="1"/>
      <c r="I16" s="45" t="s">
        <v>17</v>
      </c>
      <c r="J16" s="46" t="s">
        <v>18</v>
      </c>
    </row>
    <row r="17" ht="115.2" spans="1:10">
      <c r="A17" s="72" t="s">
        <v>54</v>
      </c>
      <c r="B17" s="72" t="s">
        <v>12</v>
      </c>
      <c r="C17" s="76" t="s">
        <v>55</v>
      </c>
      <c r="D17" s="38" t="s">
        <v>32</v>
      </c>
      <c r="E17" s="1" t="s">
        <v>56</v>
      </c>
      <c r="F17" s="1" t="s">
        <v>16</v>
      </c>
      <c r="G17" s="1" t="str">
        <f>_xlfn.DISPIMG("ID_1B59766AA8E64960A8D6A87C52075324",1)</f>
        <v>=DISPIMG("ID_1B59766AA8E64960A8D6A87C52075324",1)</v>
      </c>
      <c r="H17" s="1"/>
      <c r="I17" s="45" t="s">
        <v>17</v>
      </c>
      <c r="J17" s="46" t="s">
        <v>18</v>
      </c>
    </row>
    <row r="18" ht="282.2" spans="1:10">
      <c r="A18" s="72" t="s">
        <v>57</v>
      </c>
      <c r="B18" s="72" t="s">
        <v>12</v>
      </c>
      <c r="C18" s="76" t="s">
        <v>58</v>
      </c>
      <c r="D18" s="38" t="s">
        <v>32</v>
      </c>
      <c r="E18" s="1" t="s">
        <v>59</v>
      </c>
      <c r="F18" s="1" t="s">
        <v>16</v>
      </c>
      <c r="G18" s="1" t="str">
        <f>_xlfn.DISPIMG("ID_BB95178CE30A42C4B62AAE6CC24B29E5",1)</f>
        <v>=DISPIMG("ID_BB95178CE30A42C4B62AAE6CC24B29E5",1)</v>
      </c>
      <c r="H18" s="1"/>
      <c r="I18" s="45" t="s">
        <v>17</v>
      </c>
      <c r="J18" s="46" t="s">
        <v>18</v>
      </c>
    </row>
    <row r="19" ht="115.2" spans="1:10">
      <c r="A19" s="72" t="s">
        <v>60</v>
      </c>
      <c r="B19" s="72" t="s">
        <v>12</v>
      </c>
      <c r="C19" s="76" t="s">
        <v>61</v>
      </c>
      <c r="D19" s="38" t="s">
        <v>32</v>
      </c>
      <c r="E19" s="1" t="s">
        <v>56</v>
      </c>
      <c r="F19" s="1" t="s">
        <v>16</v>
      </c>
      <c r="G19" s="1" t="str">
        <f>_xlfn.DISPIMG("ID_09E7FE371F2044A0862F8D623516B13B",1)</f>
        <v>=DISPIMG("ID_09E7FE371F2044A0862F8D623516B13B",1)</v>
      </c>
      <c r="H19" s="1"/>
      <c r="I19" s="45" t="s">
        <v>17</v>
      </c>
      <c r="J19" s="46" t="s">
        <v>18</v>
      </c>
    </row>
    <row r="20" ht="273.8" spans="1:10">
      <c r="A20" s="72" t="s">
        <v>62</v>
      </c>
      <c r="B20" s="72" t="s">
        <v>12</v>
      </c>
      <c r="C20" s="76" t="s">
        <v>63</v>
      </c>
      <c r="D20" s="38" t="s">
        <v>32</v>
      </c>
      <c r="E20" s="1" t="s">
        <v>56</v>
      </c>
      <c r="F20" s="1" t="s">
        <v>16</v>
      </c>
      <c r="G20" s="1" t="str">
        <f>_xlfn.DISPIMG("ID_30B15EFC5E904B50B5FB57800CA9899E",1)</f>
        <v>=DISPIMG("ID_30B15EFC5E904B50B5FB57800CA9899E",1)</v>
      </c>
      <c r="H20" s="1"/>
      <c r="I20" s="45" t="s">
        <v>17</v>
      </c>
      <c r="J20" s="46" t="s">
        <v>18</v>
      </c>
    </row>
    <row r="21" ht="275.5" spans="1:10">
      <c r="A21" s="72" t="s">
        <v>64</v>
      </c>
      <c r="B21" s="72" t="s">
        <v>12</v>
      </c>
      <c r="C21" s="76" t="s">
        <v>65</v>
      </c>
      <c r="D21" s="38" t="s">
        <v>32</v>
      </c>
      <c r="E21" s="1" t="s">
        <v>56</v>
      </c>
      <c r="F21" s="1" t="s">
        <v>16</v>
      </c>
      <c r="G21" s="1" t="str">
        <f>_xlfn.DISPIMG("ID_D76F4BC2754C4A0AB3B27E341E79CB59",1)</f>
        <v>=DISPIMG("ID_D76F4BC2754C4A0AB3B27E341E79CB59",1)</v>
      </c>
      <c r="H21" s="1"/>
      <c r="I21" s="45" t="s">
        <v>17</v>
      </c>
      <c r="J21" s="46" t="s">
        <v>18</v>
      </c>
    </row>
    <row r="22" ht="280.55" spans="1:10">
      <c r="A22" s="72" t="s">
        <v>66</v>
      </c>
      <c r="B22" s="72" t="s">
        <v>12</v>
      </c>
      <c r="C22" s="76" t="s">
        <v>67</v>
      </c>
      <c r="D22" s="38" t="s">
        <v>32</v>
      </c>
      <c r="E22" s="1" t="s">
        <v>56</v>
      </c>
      <c r="F22" s="1" t="s">
        <v>16</v>
      </c>
      <c r="G22" s="1" t="str">
        <f>_xlfn.DISPIMG("ID_8F7CC26BF47E4705AFE5919A45DDB01E",1)</f>
        <v>=DISPIMG("ID_8F7CC26BF47E4705AFE5919A45DDB01E",1)</v>
      </c>
      <c r="H22" s="1"/>
      <c r="I22" s="45" t="s">
        <v>17</v>
      </c>
      <c r="J22" s="46" t="s">
        <v>18</v>
      </c>
    </row>
    <row r="23" ht="273.4" spans="1:10">
      <c r="A23" s="72" t="s">
        <v>68</v>
      </c>
      <c r="B23" s="72" t="s">
        <v>12</v>
      </c>
      <c r="C23" s="76" t="s">
        <v>69</v>
      </c>
      <c r="D23" s="38" t="s">
        <v>70</v>
      </c>
      <c r="E23" s="1" t="s">
        <v>56</v>
      </c>
      <c r="F23" s="1" t="s">
        <v>16</v>
      </c>
      <c r="G23" s="1" t="str">
        <f>_xlfn.DISPIMG("ID_6E09C893F34A4B15BE456E11D600B397",1)</f>
        <v>=DISPIMG("ID_6E09C893F34A4B15BE456E11D600B397",1)</v>
      </c>
      <c r="H23" s="1"/>
      <c r="I23" s="45" t="s">
        <v>17</v>
      </c>
      <c r="J23" s="46" t="s">
        <v>18</v>
      </c>
    </row>
    <row r="24" ht="283.6" spans="1:10">
      <c r="A24" s="72" t="s">
        <v>71</v>
      </c>
      <c r="B24" s="72" t="s">
        <v>12</v>
      </c>
      <c r="C24" s="76" t="s">
        <v>72</v>
      </c>
      <c r="D24" s="38" t="s">
        <v>32</v>
      </c>
      <c r="E24" s="1" t="s">
        <v>56</v>
      </c>
      <c r="F24" s="1" t="s">
        <v>16</v>
      </c>
      <c r="G24" s="1" t="str">
        <f>_xlfn.DISPIMG("ID_26251727EA4B49B4A448121F8977DC81",1)</f>
        <v>=DISPIMG("ID_26251727EA4B49B4A448121F8977DC81",1)</v>
      </c>
      <c r="H24" s="1"/>
      <c r="I24" s="45" t="s">
        <v>17</v>
      </c>
      <c r="J24" s="46" t="s">
        <v>18</v>
      </c>
    </row>
    <row r="25" ht="273.65" spans="1:10">
      <c r="A25" s="72" t="s">
        <v>73</v>
      </c>
      <c r="B25" s="72" t="s">
        <v>12</v>
      </c>
      <c r="C25" s="76" t="s">
        <v>74</v>
      </c>
      <c r="D25" s="38" t="s">
        <v>32</v>
      </c>
      <c r="E25" s="1" t="s">
        <v>56</v>
      </c>
      <c r="F25" s="1" t="s">
        <v>16</v>
      </c>
      <c r="G25" s="1" t="str">
        <f>_xlfn.DISPIMG("ID_E8EF5AB4B7594C2D9498C19B77B19E93",1)</f>
        <v>=DISPIMG("ID_E8EF5AB4B7594C2D9498C19B77B19E93",1)</v>
      </c>
      <c r="H25" s="1"/>
      <c r="I25" s="45" t="s">
        <v>17</v>
      </c>
      <c r="J25" s="46" t="s">
        <v>18</v>
      </c>
    </row>
    <row r="26" ht="281.7" spans="1:10">
      <c r="A26" s="72" t="s">
        <v>75</v>
      </c>
      <c r="B26" s="72" t="s">
        <v>12</v>
      </c>
      <c r="C26" s="76" t="s">
        <v>76</v>
      </c>
      <c r="D26" s="38" t="s">
        <v>32</v>
      </c>
      <c r="E26" s="1" t="s">
        <v>56</v>
      </c>
      <c r="F26" s="1" t="s">
        <v>16</v>
      </c>
      <c r="G26" s="71" t="str">
        <f>_xlfn.DISPIMG("ID_EB566EBF1F054111ACA7F4355FF90451",1)</f>
        <v>=DISPIMG("ID_EB566EBF1F054111ACA7F4355FF90451",1)</v>
      </c>
      <c r="I26" s="45" t="s">
        <v>17</v>
      </c>
      <c r="J26" s="46" t="s">
        <v>18</v>
      </c>
    </row>
    <row r="27" ht="291" spans="1:10">
      <c r="A27" s="72" t="s">
        <v>77</v>
      </c>
      <c r="B27" s="72" t="s">
        <v>12</v>
      </c>
      <c r="C27" s="76" t="s">
        <v>78</v>
      </c>
      <c r="D27" s="38" t="s">
        <v>32</v>
      </c>
      <c r="E27" s="1" t="s">
        <v>56</v>
      </c>
      <c r="F27" s="1" t="s">
        <v>16</v>
      </c>
      <c r="G27" s="71" t="str">
        <f>_xlfn.DISPIMG("ID_49D733E7AAF74D2E8D8C02F65FD83A97",1)</f>
        <v>=DISPIMG("ID_49D733E7AAF74D2E8D8C02F65FD83A97",1)</v>
      </c>
      <c r="I27" s="45" t="s">
        <v>17</v>
      </c>
      <c r="J27" s="46" t="s">
        <v>18</v>
      </c>
    </row>
    <row r="28" ht="115.2" spans="1:10">
      <c r="A28" s="72" t="s">
        <v>79</v>
      </c>
      <c r="B28" s="72" t="s">
        <v>12</v>
      </c>
      <c r="C28" s="76" t="s">
        <v>80</v>
      </c>
      <c r="D28" s="38" t="s">
        <v>81</v>
      </c>
      <c r="E28" s="1" t="s">
        <v>56</v>
      </c>
      <c r="F28" s="1" t="s">
        <v>16</v>
      </c>
      <c r="G28" s="71" t="str">
        <f>_xlfn.DISPIMG("ID_2FE47B94989245428FBD16C7C05F5F72",1)</f>
        <v>=DISPIMG("ID_2FE47B94989245428FBD16C7C05F5F72",1)</v>
      </c>
      <c r="I28" s="45" t="s">
        <v>17</v>
      </c>
      <c r="J28" s="46" t="s">
        <v>18</v>
      </c>
    </row>
    <row r="29" ht="129.6" spans="1:10">
      <c r="A29" s="72" t="s">
        <v>82</v>
      </c>
      <c r="B29" s="72" t="s">
        <v>12</v>
      </c>
      <c r="C29" s="45" t="s">
        <v>83</v>
      </c>
      <c r="D29" s="38" t="s">
        <v>84</v>
      </c>
      <c r="E29" s="45" t="s">
        <v>85</v>
      </c>
      <c r="F29" s="1" t="s">
        <v>16</v>
      </c>
      <c r="G29" s="71" t="str">
        <f>_xlfn.DISPIMG("ID_493F286726A24678AB99E7820E7E7FC5",1)</f>
        <v>=DISPIMG("ID_493F286726A24678AB99E7820E7E7FC5",1)</v>
      </c>
      <c r="I29" s="45" t="s">
        <v>17</v>
      </c>
      <c r="J29" s="46" t="s">
        <v>18</v>
      </c>
    </row>
    <row r="30" ht="144" spans="1:10">
      <c r="A30" s="72" t="s">
        <v>86</v>
      </c>
      <c r="B30" s="72" t="s">
        <v>12</v>
      </c>
      <c r="C30" s="65" t="s">
        <v>87</v>
      </c>
      <c r="D30" s="38" t="s">
        <v>88</v>
      </c>
      <c r="E30" s="45" t="s">
        <v>89</v>
      </c>
      <c r="F30" s="1" t="s">
        <v>16</v>
      </c>
      <c r="G30" s="71" t="str">
        <f>_xlfn.DISPIMG("ID_22512B480A104164B1171E5AAF58DC6F",1)</f>
        <v>=DISPIMG("ID_22512B480A104164B1171E5AAF58DC6F",1)</v>
      </c>
      <c r="I30" s="45" t="s">
        <v>17</v>
      </c>
      <c r="J30" s="46" t="s">
        <v>18</v>
      </c>
    </row>
    <row r="31" ht="227.5" spans="1:10">
      <c r="A31" s="72" t="s">
        <v>90</v>
      </c>
      <c r="B31" s="72" t="s">
        <v>12</v>
      </c>
      <c r="C31" s="65" t="s">
        <v>91</v>
      </c>
      <c r="D31" s="38" t="s">
        <v>88</v>
      </c>
      <c r="E31" s="45" t="s">
        <v>89</v>
      </c>
      <c r="F31" s="1" t="s">
        <v>16</v>
      </c>
      <c r="G31" s="71" t="str">
        <f>_xlfn.DISPIMG("ID_B9F1A8ABDB454681B872D10767EF695B",1)</f>
        <v>=DISPIMG("ID_B9F1A8ABDB454681B872D10767EF695B",1)</v>
      </c>
      <c r="I31" s="45" t="s">
        <v>17</v>
      </c>
      <c r="J31" s="46" t="s">
        <v>18</v>
      </c>
    </row>
    <row r="32" ht="218.15" spans="1:10">
      <c r="A32" s="72" t="s">
        <v>92</v>
      </c>
      <c r="B32" s="72" t="s">
        <v>12</v>
      </c>
      <c r="C32" s="65" t="s">
        <v>93</v>
      </c>
      <c r="D32" s="38" t="s">
        <v>94</v>
      </c>
      <c r="E32" s="45" t="s">
        <v>95</v>
      </c>
      <c r="F32" s="1" t="s">
        <v>16</v>
      </c>
      <c r="G32" s="71" t="str">
        <f>_xlfn.DISPIMG("ID_D9E4F474F8D0492C917910E346EC2FD6",1)</f>
        <v>=DISPIMG("ID_D9E4F474F8D0492C917910E346EC2FD6",1)</v>
      </c>
      <c r="I32" s="45" t="s">
        <v>17</v>
      </c>
      <c r="J32" s="46" t="s">
        <v>18</v>
      </c>
    </row>
    <row r="33" ht="192" spans="1:10">
      <c r="A33" s="72" t="s">
        <v>96</v>
      </c>
      <c r="B33" s="72" t="s">
        <v>12</v>
      </c>
      <c r="C33" s="64" t="s">
        <v>97</v>
      </c>
      <c r="D33" s="38" t="s">
        <v>94</v>
      </c>
      <c r="E33" s="45" t="s">
        <v>89</v>
      </c>
      <c r="F33" s="1" t="s">
        <v>16</v>
      </c>
      <c r="G33" s="71" t="str">
        <f>_xlfn.DISPIMG("ID_E7ED49E957F9425CA086DB96B543B8CF",1)</f>
        <v>=DISPIMG("ID_E7ED49E957F9425CA086DB96B543B8CF",1)</v>
      </c>
      <c r="I33" s="45" t="s">
        <v>17</v>
      </c>
      <c r="J33" s="46" t="s">
        <v>18</v>
      </c>
    </row>
    <row r="34" ht="144" spans="1:10">
      <c r="A34" s="74" t="s">
        <v>98</v>
      </c>
      <c r="B34" s="74" t="s">
        <v>12</v>
      </c>
      <c r="C34" s="77" t="s">
        <v>99</v>
      </c>
      <c r="D34" s="40" t="s">
        <v>94</v>
      </c>
      <c r="E34" s="47" t="s">
        <v>95</v>
      </c>
      <c r="F34" s="47" t="s">
        <v>43</v>
      </c>
      <c r="G34" s="78" t="str">
        <f>_xlfn.DISPIMG("ID_54D420DDC57548DD9BB3047D0398E927",1)</f>
        <v>=DISPIMG("ID_54D420DDC57548DD9BB3047D0398E927",1)</v>
      </c>
      <c r="H34" s="47" t="s">
        <v>100</v>
      </c>
      <c r="I34" s="47" t="s">
        <v>17</v>
      </c>
      <c r="J34" s="48" t="s">
        <v>18</v>
      </c>
    </row>
    <row r="35" ht="144" spans="1:10">
      <c r="A35" s="72" t="s">
        <v>101</v>
      </c>
      <c r="B35" s="72" t="s">
        <v>12</v>
      </c>
      <c r="C35" s="65" t="s">
        <v>102</v>
      </c>
      <c r="D35" s="38" t="s">
        <v>88</v>
      </c>
      <c r="E35" s="45" t="s">
        <v>89</v>
      </c>
      <c r="F35" s="45" t="s">
        <v>16</v>
      </c>
      <c r="G35" s="71" t="str">
        <f>_xlfn.DISPIMG("ID_588AC613BD3749D58A63F066015B0438",1)</f>
        <v>=DISPIMG("ID_588AC613BD3749D58A63F066015B0438",1)</v>
      </c>
      <c r="I35" s="45" t="s">
        <v>17</v>
      </c>
      <c r="J35" s="46" t="s">
        <v>18</v>
      </c>
    </row>
    <row r="36" ht="184.65" spans="1:10">
      <c r="A36" s="72" t="s">
        <v>103</v>
      </c>
      <c r="B36" s="72" t="s">
        <v>12</v>
      </c>
      <c r="C36" s="65" t="s">
        <v>104</v>
      </c>
      <c r="D36" s="38" t="s">
        <v>88</v>
      </c>
      <c r="E36" s="45" t="s">
        <v>89</v>
      </c>
      <c r="F36" s="45" t="s">
        <v>16</v>
      </c>
      <c r="G36" s="71" t="str">
        <f>_xlfn.DISPIMG("ID_FBE768A87ED24F1A8E6FEA8A9BF8D655",1)</f>
        <v>=DISPIMG("ID_FBE768A87ED24F1A8E6FEA8A9BF8D655",1)</v>
      </c>
      <c r="I36" s="45" t="s">
        <v>17</v>
      </c>
      <c r="J36" s="46" t="s">
        <v>18</v>
      </c>
    </row>
    <row r="37" ht="191.9" spans="1:10">
      <c r="A37" s="72" t="s">
        <v>105</v>
      </c>
      <c r="B37" s="72" t="s">
        <v>12</v>
      </c>
      <c r="C37" s="65" t="s">
        <v>106</v>
      </c>
      <c r="D37" s="38" t="s">
        <v>94</v>
      </c>
      <c r="E37" s="45" t="s">
        <v>107</v>
      </c>
      <c r="F37" s="45" t="s">
        <v>16</v>
      </c>
      <c r="G37" s="71" t="str">
        <f>_xlfn.DISPIMG("ID_CCACE53E11CC489BA731A84BF56AF4ED",1)</f>
        <v>=DISPIMG("ID_CCACE53E11CC489BA731A84BF56AF4ED",1)</v>
      </c>
      <c r="I37" s="45" t="s">
        <v>17</v>
      </c>
      <c r="J37" s="46" t="s">
        <v>18</v>
      </c>
    </row>
    <row r="38" ht="221.05" spans="1:10">
      <c r="A38" s="72" t="s">
        <v>108</v>
      </c>
      <c r="B38" s="72" t="s">
        <v>12</v>
      </c>
      <c r="C38" s="65" t="s">
        <v>109</v>
      </c>
      <c r="D38" s="38" t="s">
        <v>94</v>
      </c>
      <c r="E38" s="45" t="s">
        <v>89</v>
      </c>
      <c r="F38" s="45" t="s">
        <v>16</v>
      </c>
      <c r="G38" s="71" t="str">
        <f>_xlfn.DISPIMG("ID_6C3ADE92BFA94F09ABD19BC4F1F9669E",1)</f>
        <v>=DISPIMG("ID_6C3ADE92BFA94F09ABD19BC4F1F9669E",1)</v>
      </c>
      <c r="I38" s="45" t="s">
        <v>17</v>
      </c>
      <c r="J38" s="46" t="s">
        <v>18</v>
      </c>
    </row>
    <row r="39" ht="144" spans="1:10">
      <c r="A39" s="74" t="s">
        <v>110</v>
      </c>
      <c r="B39" s="74" t="s">
        <v>12</v>
      </c>
      <c r="C39" s="77" t="s">
        <v>111</v>
      </c>
      <c r="D39" s="40" t="s">
        <v>94</v>
      </c>
      <c r="E39" s="47" t="s">
        <v>89</v>
      </c>
      <c r="F39" s="47" t="s">
        <v>43</v>
      </c>
      <c r="G39" s="78" t="str">
        <f>_xlfn.DISPIMG("ID_18E1E99AE9E644F0B06C4A1A92FE0043",1)</f>
        <v>=DISPIMG("ID_18E1E99AE9E644F0B06C4A1A92FE0043",1)</v>
      </c>
      <c r="H39" s="47" t="s">
        <v>112</v>
      </c>
      <c r="I39" s="47" t="s">
        <v>17</v>
      </c>
      <c r="J39" s="48" t="s">
        <v>18</v>
      </c>
    </row>
    <row r="40" ht="162.15" spans="1:10">
      <c r="A40" s="72" t="s">
        <v>113</v>
      </c>
      <c r="B40" s="72" t="s">
        <v>12</v>
      </c>
      <c r="C40" s="45" t="s">
        <v>114</v>
      </c>
      <c r="D40" s="38" t="s">
        <v>115</v>
      </c>
      <c r="E40" s="45" t="s">
        <v>114</v>
      </c>
      <c r="F40" s="45" t="s">
        <v>16</v>
      </c>
      <c r="G40" s="71" t="str">
        <f>_xlfn.DISPIMG("ID_770C18513B0E493A9373104DD5A2C090",1)</f>
        <v>=DISPIMG("ID_770C18513B0E493A9373104DD5A2C090",1)</v>
      </c>
      <c r="I40" s="45" t="s">
        <v>17</v>
      </c>
      <c r="J40" s="46" t="s">
        <v>18</v>
      </c>
    </row>
    <row r="41" ht="272" spans="1:10">
      <c r="A41" s="72" t="s">
        <v>116</v>
      </c>
      <c r="B41" s="72" t="s">
        <v>12</v>
      </c>
      <c r="C41" s="45" t="s">
        <v>117</v>
      </c>
      <c r="D41" s="38" t="s">
        <v>118</v>
      </c>
      <c r="E41" s="65" t="s">
        <v>119</v>
      </c>
      <c r="F41" s="45" t="s">
        <v>16</v>
      </c>
      <c r="G41" s="71" t="str">
        <f>_xlfn.DISPIMG("ID_0F96BF6EEAE24773B4EF4D64B721BDCE",1)</f>
        <v>=DISPIMG("ID_0F96BF6EEAE24773B4EF4D64B721BDCE",1)</v>
      </c>
      <c r="I41" s="45" t="s">
        <v>17</v>
      </c>
      <c r="J41" s="46" t="s">
        <v>18</v>
      </c>
    </row>
    <row r="42" ht="262.2" spans="1:10">
      <c r="A42" s="72" t="s">
        <v>120</v>
      </c>
      <c r="B42" s="72" t="s">
        <v>121</v>
      </c>
      <c r="C42" s="45" t="s">
        <v>122</v>
      </c>
      <c r="D42" s="38" t="s">
        <v>123</v>
      </c>
      <c r="E42" s="65" t="s">
        <v>124</v>
      </c>
      <c r="F42" s="45" t="s">
        <v>16</v>
      </c>
      <c r="G42" s="71" t="str">
        <f>_xlfn.DISPIMG("ID_32EAE8C7798847298B1D8E1CB831BE23",1)</f>
        <v>=DISPIMG("ID_32EAE8C7798847298B1D8E1CB831BE23",1)</v>
      </c>
      <c r="I42" s="45" t="s">
        <v>17</v>
      </c>
      <c r="J42" s="46" t="s">
        <v>18</v>
      </c>
    </row>
    <row r="43" ht="57.6" spans="1:10">
      <c r="A43" s="72" t="s">
        <v>125</v>
      </c>
      <c r="B43" s="72" t="s">
        <v>121</v>
      </c>
      <c r="C43" s="45" t="s">
        <v>126</v>
      </c>
      <c r="D43" s="38" t="s">
        <v>127</v>
      </c>
      <c r="E43" s="65" t="s">
        <v>124</v>
      </c>
      <c r="F43" s="45" t="s">
        <v>16</v>
      </c>
      <c r="G43" s="71" t="str">
        <f>_xlfn.DISPIMG("ID_1A046A0336AE4F76A429B2FA99D009CF",1)</f>
        <v>=DISPIMG("ID_1A046A0336AE4F76A429B2FA99D009CF",1)</v>
      </c>
      <c r="I43" s="45" t="s">
        <v>17</v>
      </c>
      <c r="J43" s="46" t="s">
        <v>18</v>
      </c>
    </row>
    <row r="44" ht="72" spans="1:10">
      <c r="A44" s="72" t="s">
        <v>128</v>
      </c>
      <c r="B44" s="72" t="s">
        <v>121</v>
      </c>
      <c r="C44" s="45" t="s">
        <v>129</v>
      </c>
      <c r="D44" s="38" t="s">
        <v>130</v>
      </c>
      <c r="E44" s="65" t="s">
        <v>124</v>
      </c>
      <c r="F44" s="45" t="s">
        <v>16</v>
      </c>
      <c r="G44" s="71" t="str">
        <f>_xlfn.DISPIMG("ID_5CBAB08193C844A28D8981F2EB72EC20",1)</f>
        <v>=DISPIMG("ID_5CBAB08193C844A28D8981F2EB72EC20",1)</v>
      </c>
      <c r="I44" s="45" t="s">
        <v>17</v>
      </c>
      <c r="J44" s="46" t="s">
        <v>18</v>
      </c>
    </row>
  </sheetData>
  <mergeCells count="1">
    <mergeCell ref="A1:J2"/>
  </mergeCells>
  <pageMargins left="0.75" right="0.75" top="1" bottom="1" header="0.5" footer="0.5"/>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46"/>
  <sheetViews>
    <sheetView topLeftCell="C34" workbookViewId="0">
      <selection activeCell="B46" sqref="B46"/>
    </sheetView>
  </sheetViews>
  <sheetFormatPr defaultColWidth="8.88888888888889" defaultRowHeight="14.4"/>
  <cols>
    <col min="1" max="1" width="11.7777777777778" style="1" customWidth="1"/>
    <col min="2" max="2" width="24.2222222222222" style="1" customWidth="1"/>
    <col min="3" max="3" width="28.7777777777778" style="1" customWidth="1"/>
    <col min="4" max="4" width="32" style="1" customWidth="1"/>
    <col min="5" max="5" width="38.4444444444444" style="1" customWidth="1"/>
    <col min="6" max="6" width="45.5555555555556" style="1" customWidth="1"/>
    <col min="7" max="7" width="29" style="1" customWidth="1"/>
    <col min="8" max="8" width="15.6666666666667" style="1" customWidth="1"/>
    <col min="9" max="9" width="19.4444444444444" style="1" customWidth="1"/>
    <col min="10" max="10" width="14.3333333333333" style="1" customWidth="1"/>
    <col min="11" max="16384" width="8.88888888888889" style="1"/>
  </cols>
  <sheetData>
    <row r="1" spans="1:10">
      <c r="A1" s="54" t="s">
        <v>131</v>
      </c>
      <c r="B1" s="55"/>
      <c r="C1" s="55"/>
      <c r="D1" s="55"/>
      <c r="E1" s="55"/>
      <c r="F1" s="55"/>
      <c r="G1" s="55"/>
      <c r="H1" s="55"/>
      <c r="I1" s="59"/>
      <c r="J1" s="60"/>
    </row>
    <row r="2" ht="15.15" spans="1:10">
      <c r="A2" s="56"/>
      <c r="B2" s="57"/>
      <c r="C2" s="57"/>
      <c r="D2" s="57"/>
      <c r="E2" s="57"/>
      <c r="F2" s="57"/>
      <c r="G2" s="57"/>
      <c r="H2" s="57"/>
      <c r="I2" s="61"/>
      <c r="J2" s="62"/>
    </row>
    <row r="3" ht="31.2" spans="1:10">
      <c r="A3" s="49" t="s">
        <v>1</v>
      </c>
      <c r="B3" s="49" t="s">
        <v>2</v>
      </c>
      <c r="C3" s="49" t="s">
        <v>3</v>
      </c>
      <c r="D3" s="49" t="s">
        <v>4</v>
      </c>
      <c r="E3" s="49" t="s">
        <v>5</v>
      </c>
      <c r="F3" s="37" t="s">
        <v>6</v>
      </c>
      <c r="G3" s="37" t="s">
        <v>7</v>
      </c>
      <c r="H3" s="37" t="s">
        <v>8</v>
      </c>
      <c r="I3" s="43" t="s">
        <v>9</v>
      </c>
      <c r="J3" s="53" t="s">
        <v>10</v>
      </c>
    </row>
    <row r="4" s="67" customFormat="1" spans="1:10">
      <c r="A4" s="68" t="s">
        <v>132</v>
      </c>
      <c r="B4" s="68"/>
      <c r="C4" s="68"/>
      <c r="D4" s="68"/>
      <c r="E4" s="68"/>
      <c r="F4" s="68"/>
      <c r="G4" s="68"/>
      <c r="H4" s="68"/>
      <c r="I4" s="68"/>
      <c r="J4" s="68"/>
    </row>
    <row r="5" ht="43.2" spans="1:10">
      <c r="A5" s="1" t="s">
        <v>133</v>
      </c>
      <c r="B5" s="1" t="s">
        <v>134</v>
      </c>
      <c r="C5" s="38" t="s">
        <v>135</v>
      </c>
      <c r="D5" s="38" t="s">
        <v>136</v>
      </c>
      <c r="E5" s="1" t="s">
        <v>137</v>
      </c>
      <c r="F5" s="1" t="s">
        <v>138</v>
      </c>
      <c r="G5" s="1" t="str">
        <f>_xlfn.DISPIMG("ID_395C667B0E044B4A8FD4D38FC9498BF7",1)</f>
        <v>=DISPIMG("ID_395C667B0E044B4A8FD4D38FC9498BF7",1)</v>
      </c>
      <c r="I5" s="45" t="s">
        <v>17</v>
      </c>
      <c r="J5" s="46" t="s">
        <v>18</v>
      </c>
    </row>
    <row r="6" ht="43.2" spans="1:10">
      <c r="A6" s="1" t="s">
        <v>139</v>
      </c>
      <c r="B6" s="1" t="s">
        <v>134</v>
      </c>
      <c r="C6" s="58" t="s">
        <v>140</v>
      </c>
      <c r="D6" s="38" t="s">
        <v>141</v>
      </c>
      <c r="E6" s="58" t="s">
        <v>142</v>
      </c>
      <c r="F6" s="1" t="s">
        <v>138</v>
      </c>
      <c r="G6" s="1" t="str">
        <f>_xlfn.DISPIMG("ID_E0F9F20DD1C24503857D09BDB280DBE7",1)</f>
        <v>=DISPIMG("ID_E0F9F20DD1C24503857D09BDB280DBE7",1)</v>
      </c>
      <c r="I6" s="45" t="s">
        <v>17</v>
      </c>
      <c r="J6" s="46" t="s">
        <v>18</v>
      </c>
    </row>
    <row r="7" ht="43.2" spans="1:10">
      <c r="A7" s="1" t="s">
        <v>143</v>
      </c>
      <c r="B7" s="1" t="s">
        <v>134</v>
      </c>
      <c r="C7" s="58" t="s">
        <v>144</v>
      </c>
      <c r="D7" s="38" t="s">
        <v>141</v>
      </c>
      <c r="E7" s="58" t="s">
        <v>145</v>
      </c>
      <c r="F7" s="1" t="s">
        <v>138</v>
      </c>
      <c r="G7" s="1" t="str">
        <f>_xlfn.DISPIMG("ID_993CD0F792DC4061A6EEC7B7B2F5CD8E",1)</f>
        <v>=DISPIMG("ID_993CD0F792DC4061A6EEC7B7B2F5CD8E",1)</v>
      </c>
      <c r="I7" s="45" t="s">
        <v>17</v>
      </c>
      <c r="J7" s="46" t="s">
        <v>18</v>
      </c>
    </row>
    <row r="8" ht="43.2" spans="1:10">
      <c r="A8" s="1" t="s">
        <v>146</v>
      </c>
      <c r="B8" s="1" t="s">
        <v>134</v>
      </c>
      <c r="C8" s="58" t="s">
        <v>147</v>
      </c>
      <c r="D8" s="38" t="s">
        <v>141</v>
      </c>
      <c r="E8" s="58" t="s">
        <v>148</v>
      </c>
      <c r="F8" s="1" t="s">
        <v>138</v>
      </c>
      <c r="G8" s="1" t="str">
        <f>_xlfn.DISPIMG("ID_E2AECC8C56FA40CD9F5F1F04ECC6D60D",1)</f>
        <v>=DISPIMG("ID_E2AECC8C56FA40CD9F5F1F04ECC6D60D",1)</v>
      </c>
      <c r="I8" s="45" t="s">
        <v>17</v>
      </c>
      <c r="J8" s="46" t="s">
        <v>18</v>
      </c>
    </row>
    <row r="9" ht="86.4" spans="1:10">
      <c r="A9" s="1" t="s">
        <v>149</v>
      </c>
      <c r="B9" s="1" t="s">
        <v>134</v>
      </c>
      <c r="C9" s="58" t="s">
        <v>150</v>
      </c>
      <c r="D9" s="38" t="s">
        <v>151</v>
      </c>
      <c r="E9" s="58" t="s">
        <v>152</v>
      </c>
      <c r="F9" s="1" t="s">
        <v>138</v>
      </c>
      <c r="G9" s="1" t="str">
        <f>_xlfn.DISPIMG("ID_1B05D814F6EA4DDEB25C132ACEB8E598",1)</f>
        <v>=DISPIMG("ID_1B05D814F6EA4DDEB25C132ACEB8E598",1)</v>
      </c>
      <c r="I9" s="45" t="s">
        <v>17</v>
      </c>
      <c r="J9" s="46" t="s">
        <v>18</v>
      </c>
    </row>
    <row r="10" ht="86.4" spans="1:10">
      <c r="A10" s="1" t="s">
        <v>153</v>
      </c>
      <c r="B10" s="1" t="s">
        <v>134</v>
      </c>
      <c r="C10" s="58" t="s">
        <v>154</v>
      </c>
      <c r="D10" s="38" t="s">
        <v>155</v>
      </c>
      <c r="E10" s="58" t="s">
        <v>156</v>
      </c>
      <c r="F10" s="1" t="s">
        <v>138</v>
      </c>
      <c r="G10" s="1" t="str">
        <f>_xlfn.DISPIMG("ID_2F368F5A005C4CDC81E39BCEDC953DEE",1)</f>
        <v>=DISPIMG("ID_2F368F5A005C4CDC81E39BCEDC953DEE",1)</v>
      </c>
      <c r="I10" s="45" t="s">
        <v>17</v>
      </c>
      <c r="J10" s="46" t="s">
        <v>18</v>
      </c>
    </row>
    <row r="11" ht="342.25" spans="1:10">
      <c r="A11" s="1" t="s">
        <v>157</v>
      </c>
      <c r="B11" s="1" t="s">
        <v>134</v>
      </c>
      <c r="C11" s="58" t="s">
        <v>158</v>
      </c>
      <c r="D11" s="38" t="s">
        <v>159</v>
      </c>
      <c r="E11" s="58" t="s">
        <v>160</v>
      </c>
      <c r="F11" s="1" t="s">
        <v>138</v>
      </c>
      <c r="G11" s="1" t="str">
        <f>_xlfn.DISPIMG("ID_76604B181B5E4F408293619F497C80A6",1)</f>
        <v>=DISPIMG("ID_76604B181B5E4F408293619F497C80A6",1)</v>
      </c>
      <c r="I11" s="45" t="s">
        <v>17</v>
      </c>
      <c r="J11" s="46" t="s">
        <v>18</v>
      </c>
    </row>
    <row r="12" ht="72" spans="1:10">
      <c r="A12" s="1" t="s">
        <v>161</v>
      </c>
      <c r="B12" s="1" t="s">
        <v>134</v>
      </c>
      <c r="C12" s="58" t="s">
        <v>162</v>
      </c>
      <c r="D12" s="38" t="s">
        <v>163</v>
      </c>
      <c r="E12" s="58" t="s">
        <v>164</v>
      </c>
      <c r="F12" s="1" t="s">
        <v>138</v>
      </c>
      <c r="G12" s="1" t="str">
        <f>_xlfn.DISPIMG("ID_993CD0F792DC4061A6EEC7B7B2F5CD8E",1)</f>
        <v>=DISPIMG("ID_993CD0F792DC4061A6EEC7B7B2F5CD8E",1)</v>
      </c>
      <c r="I12" s="45" t="s">
        <v>17</v>
      </c>
      <c r="J12" s="46" t="s">
        <v>18</v>
      </c>
    </row>
    <row r="13" ht="348.55" spans="1:10">
      <c r="A13" s="1" t="s">
        <v>165</v>
      </c>
      <c r="B13" s="1" t="s">
        <v>134</v>
      </c>
      <c r="C13" s="58" t="s">
        <v>166</v>
      </c>
      <c r="D13" s="38" t="s">
        <v>167</v>
      </c>
      <c r="E13" s="38" t="s">
        <v>168</v>
      </c>
      <c r="F13" s="1" t="s">
        <v>138</v>
      </c>
      <c r="G13" s="1" t="str">
        <f>_xlfn.DISPIMG("ID_8EBE28A51CB24291B21B8D4C08C2AAD5",1)</f>
        <v>=DISPIMG("ID_8EBE28A51CB24291B21B8D4C08C2AAD5",1)</v>
      </c>
      <c r="I13" s="45" t="s">
        <v>17</v>
      </c>
      <c r="J13" s="46" t="s">
        <v>18</v>
      </c>
    </row>
    <row r="14" ht="57.6" spans="1:10">
      <c r="A14" s="1" t="s">
        <v>169</v>
      </c>
      <c r="B14" s="1" t="s">
        <v>134</v>
      </c>
      <c r="C14" s="58" t="s">
        <v>170</v>
      </c>
      <c r="D14" s="38" t="s">
        <v>171</v>
      </c>
      <c r="E14" s="58" t="s">
        <v>172</v>
      </c>
      <c r="F14" s="1" t="s">
        <v>138</v>
      </c>
      <c r="G14" s="1" t="str">
        <f>_xlfn.DISPIMG("ID_E2AECC8C56FA40CD9F5F1F04ECC6D60D",1)</f>
        <v>=DISPIMG("ID_E2AECC8C56FA40CD9F5F1F04ECC6D60D",1)</v>
      </c>
      <c r="I14" s="45" t="s">
        <v>17</v>
      </c>
      <c r="J14" s="46" t="s">
        <v>18</v>
      </c>
    </row>
    <row r="15" ht="72" spans="1:10">
      <c r="A15" s="1" t="s">
        <v>173</v>
      </c>
      <c r="B15" s="1" t="s">
        <v>134</v>
      </c>
      <c r="C15" s="58" t="s">
        <v>174</v>
      </c>
      <c r="D15" s="38" t="s">
        <v>175</v>
      </c>
      <c r="E15" s="58" t="s">
        <v>176</v>
      </c>
      <c r="F15" s="1" t="s">
        <v>138</v>
      </c>
      <c r="G15" s="1" t="str">
        <f>_xlfn.DISPIMG("ID_DDA69EE50A064A01967911A601CD01DA",1)</f>
        <v>=DISPIMG("ID_DDA69EE50A064A01967911A601CD01DA",1)</v>
      </c>
      <c r="I15" s="45" t="s">
        <v>17</v>
      </c>
      <c r="J15" s="46" t="s">
        <v>18</v>
      </c>
    </row>
    <row r="16" ht="72" spans="1:10">
      <c r="A16" s="1" t="s">
        <v>177</v>
      </c>
      <c r="B16" s="1" t="s">
        <v>134</v>
      </c>
      <c r="C16" s="58" t="s">
        <v>178</v>
      </c>
      <c r="D16" s="38" t="s">
        <v>179</v>
      </c>
      <c r="E16" s="58" t="s">
        <v>180</v>
      </c>
      <c r="F16" s="1" t="s">
        <v>138</v>
      </c>
      <c r="G16" s="1" t="str">
        <f>_xlfn.DISPIMG("ID_4898B832954F46D5AC7012B96E663007",1)</f>
        <v>=DISPIMG("ID_4898B832954F46D5AC7012B96E663007",1)</v>
      </c>
      <c r="I16" s="45" t="s">
        <v>17</v>
      </c>
      <c r="J16" s="46" t="s">
        <v>18</v>
      </c>
    </row>
    <row r="17" ht="72" spans="1:10">
      <c r="A17" s="1" t="s">
        <v>181</v>
      </c>
      <c r="B17" s="1" t="s">
        <v>134</v>
      </c>
      <c r="C17" s="58" t="s">
        <v>182</v>
      </c>
      <c r="D17" s="38" t="s">
        <v>183</v>
      </c>
      <c r="E17" s="58" t="s">
        <v>184</v>
      </c>
      <c r="F17" s="1" t="s">
        <v>138</v>
      </c>
      <c r="G17" s="1" t="str">
        <f>_xlfn.DISPIMG("ID_B6393FA0F3014DC487CF10803DB30A21",1)</f>
        <v>=DISPIMG("ID_B6393FA0F3014DC487CF10803DB30A21",1)</v>
      </c>
      <c r="I17" s="45" t="s">
        <v>17</v>
      </c>
      <c r="J17" s="46" t="s">
        <v>18</v>
      </c>
    </row>
    <row r="18" ht="43.2" spans="1:10">
      <c r="A18" s="1" t="s">
        <v>185</v>
      </c>
      <c r="B18" s="1" t="s">
        <v>134</v>
      </c>
      <c r="C18" s="58" t="s">
        <v>186</v>
      </c>
      <c r="D18" s="38" t="s">
        <v>187</v>
      </c>
      <c r="E18" s="58" t="s">
        <v>188</v>
      </c>
      <c r="F18" s="1" t="s">
        <v>138</v>
      </c>
      <c r="G18" s="1" t="str">
        <f>_xlfn.DISPIMG("ID_AB6959FD677E4A52AEDF670677DF0B95",1)</f>
        <v>=DISPIMG("ID_AB6959FD677E4A52AEDF670677DF0B95",1)</v>
      </c>
      <c r="I18" s="45" t="s">
        <v>17</v>
      </c>
      <c r="J18" s="46" t="s">
        <v>18</v>
      </c>
    </row>
    <row r="19" ht="43.2" spans="1:10">
      <c r="A19" s="1" t="s">
        <v>189</v>
      </c>
      <c r="B19" s="1" t="s">
        <v>134</v>
      </c>
      <c r="C19" s="58" t="s">
        <v>190</v>
      </c>
      <c r="D19" s="38" t="s">
        <v>187</v>
      </c>
      <c r="E19" s="58" t="s">
        <v>190</v>
      </c>
      <c r="F19" s="1" t="s">
        <v>138</v>
      </c>
      <c r="G19" s="1" t="str">
        <f>_xlfn.DISPIMG("ID_D9B3B08AF47044C2A2006FDB261EF1B3",1)</f>
        <v>=DISPIMG("ID_D9B3B08AF47044C2A2006FDB261EF1B3",1)</v>
      </c>
      <c r="I19" s="45" t="s">
        <v>17</v>
      </c>
      <c r="J19" s="46" t="s">
        <v>18</v>
      </c>
    </row>
    <row r="20" ht="43.2" spans="1:10">
      <c r="A20" s="1" t="s">
        <v>191</v>
      </c>
      <c r="B20" s="1" t="s">
        <v>134</v>
      </c>
      <c r="C20" s="58" t="s">
        <v>192</v>
      </c>
      <c r="D20" s="38" t="s">
        <v>187</v>
      </c>
      <c r="E20" s="58" t="s">
        <v>192</v>
      </c>
      <c r="F20" s="1" t="s">
        <v>138</v>
      </c>
      <c r="G20" s="1" t="str">
        <f>_xlfn.DISPIMG("ID_3F70F3E2B2534EEC8075A45F4359502E",1)</f>
        <v>=DISPIMG("ID_3F70F3E2B2534EEC8075A45F4359502E",1)</v>
      </c>
      <c r="I20" s="45" t="s">
        <v>17</v>
      </c>
      <c r="J20" s="46" t="s">
        <v>18</v>
      </c>
    </row>
    <row r="21" spans="1:10">
      <c r="A21" s="68" t="s">
        <v>193</v>
      </c>
      <c r="B21" s="68"/>
      <c r="C21" s="68"/>
      <c r="D21" s="68"/>
      <c r="E21" s="68"/>
      <c r="F21" s="68"/>
      <c r="G21" s="68"/>
      <c r="H21" s="68"/>
      <c r="I21" s="68"/>
      <c r="J21" s="68"/>
    </row>
    <row r="22" ht="57.6" spans="1:10">
      <c r="A22" s="1" t="s">
        <v>194</v>
      </c>
      <c r="B22" s="1" t="s">
        <v>134</v>
      </c>
      <c r="C22" s="58" t="s">
        <v>195</v>
      </c>
      <c r="D22" s="38" t="s">
        <v>196</v>
      </c>
      <c r="E22" s="58" t="s">
        <v>197</v>
      </c>
      <c r="F22" s="1" t="s">
        <v>138</v>
      </c>
      <c r="G22" s="1" t="str">
        <f>_xlfn.DISPIMG("ID_8FB32B0E18694FE18D576713DA485AD6",1)</f>
        <v>=DISPIMG("ID_8FB32B0E18694FE18D576713DA485AD6",1)</v>
      </c>
      <c r="I22" s="45" t="s">
        <v>17</v>
      </c>
      <c r="J22" s="46" t="s">
        <v>18</v>
      </c>
    </row>
    <row r="23" ht="57.6" spans="1:10">
      <c r="A23" s="1" t="s">
        <v>198</v>
      </c>
      <c r="B23" s="1" t="s">
        <v>134</v>
      </c>
      <c r="C23" s="58" t="s">
        <v>199</v>
      </c>
      <c r="D23" s="38" t="s">
        <v>200</v>
      </c>
      <c r="E23" s="58" t="s">
        <v>201</v>
      </c>
      <c r="F23" s="1" t="s">
        <v>138</v>
      </c>
      <c r="G23" s="1" t="str">
        <f>_xlfn.DISPIMG("ID_14C1D30F0C7B4FD1994C0D64054F5402",1)</f>
        <v>=DISPIMG("ID_14C1D30F0C7B4FD1994C0D64054F5402",1)</v>
      </c>
      <c r="I23" s="45" t="s">
        <v>17</v>
      </c>
      <c r="J23" s="46" t="s">
        <v>18</v>
      </c>
    </row>
    <row r="24" ht="57.6" spans="1:10">
      <c r="A24" s="1" t="s">
        <v>202</v>
      </c>
      <c r="B24" s="1" t="s">
        <v>134</v>
      </c>
      <c r="C24" s="58" t="s">
        <v>203</v>
      </c>
      <c r="D24" s="38" t="s">
        <v>204</v>
      </c>
      <c r="E24" s="58" t="s">
        <v>205</v>
      </c>
      <c r="F24" s="1" t="s">
        <v>138</v>
      </c>
      <c r="G24" s="1" t="str">
        <f>_xlfn.DISPIMG("ID_FAD0CF4EF27C47ADACA42446A74317A9",1)</f>
        <v>=DISPIMG("ID_FAD0CF4EF27C47ADACA42446A74317A9",1)</v>
      </c>
      <c r="I24" s="45" t="s">
        <v>17</v>
      </c>
      <c r="J24" s="46" t="s">
        <v>18</v>
      </c>
    </row>
    <row r="25" spans="1:10">
      <c r="A25" s="69" t="s">
        <v>206</v>
      </c>
      <c r="B25" s="69"/>
      <c r="C25" s="69"/>
      <c r="D25" s="69"/>
      <c r="E25" s="69"/>
      <c r="F25" s="69"/>
      <c r="G25" s="69"/>
      <c r="H25" s="69"/>
      <c r="I25" s="69"/>
      <c r="J25" s="69"/>
    </row>
    <row r="26" ht="57.6" spans="1:10">
      <c r="A26" s="1" t="s">
        <v>207</v>
      </c>
      <c r="B26" s="1" t="s">
        <v>134</v>
      </c>
      <c r="C26" s="58" t="s">
        <v>208</v>
      </c>
      <c r="D26" s="38" t="s">
        <v>209</v>
      </c>
      <c r="E26" s="58" t="s">
        <v>210</v>
      </c>
      <c r="F26" s="1" t="s">
        <v>138</v>
      </c>
      <c r="G26" s="1" t="str">
        <f>_xlfn.DISPIMG("ID_2711D30D6A8C406FB0965871CECCDA51",1)</f>
        <v>=DISPIMG("ID_2711D30D6A8C406FB0965871CECCDA51",1)</v>
      </c>
      <c r="I26" s="45" t="s">
        <v>17</v>
      </c>
      <c r="J26" s="46" t="s">
        <v>18</v>
      </c>
    </row>
    <row r="27" spans="1:10">
      <c r="A27" s="68" t="s">
        <v>211</v>
      </c>
      <c r="B27" s="68"/>
      <c r="C27" s="68"/>
      <c r="D27" s="68"/>
      <c r="E27" s="68"/>
      <c r="F27" s="68"/>
      <c r="G27" s="68"/>
      <c r="H27" s="68"/>
      <c r="I27" s="68"/>
      <c r="J27" s="68"/>
    </row>
    <row r="28" ht="72" spans="1:10">
      <c r="A28" s="1" t="s">
        <v>212</v>
      </c>
      <c r="B28" s="1" t="s">
        <v>134</v>
      </c>
      <c r="C28" s="58" t="s">
        <v>213</v>
      </c>
      <c r="D28" s="38" t="s">
        <v>214</v>
      </c>
      <c r="E28" s="58" t="s">
        <v>215</v>
      </c>
      <c r="F28" s="1" t="s">
        <v>138</v>
      </c>
      <c r="G28" s="1" t="str">
        <f>_xlfn.DISPIMG("ID_4BDFA51F790E4B6883EBC01CBA1C788C",1)</f>
        <v>=DISPIMG("ID_4BDFA51F790E4B6883EBC01CBA1C788C",1)</v>
      </c>
      <c r="I28" s="45" t="s">
        <v>17</v>
      </c>
      <c r="J28" s="46" t="s">
        <v>18</v>
      </c>
    </row>
    <row r="29" ht="72" spans="1:10">
      <c r="A29" s="1" t="s">
        <v>216</v>
      </c>
      <c r="B29" s="1" t="s">
        <v>134</v>
      </c>
      <c r="C29" s="58" t="s">
        <v>217</v>
      </c>
      <c r="D29" s="38" t="s">
        <v>218</v>
      </c>
      <c r="E29" s="58" t="s">
        <v>219</v>
      </c>
      <c r="F29" s="1" t="s">
        <v>138</v>
      </c>
      <c r="G29" s="1" t="str">
        <f>_xlfn.DISPIMG("ID_470DB6A1D53F4C3BAC3BB3C41EB664F4",1)</f>
        <v>=DISPIMG("ID_470DB6A1D53F4C3BAC3BB3C41EB664F4",1)</v>
      </c>
      <c r="I29" s="45" t="s">
        <v>17</v>
      </c>
      <c r="J29" s="46" t="s">
        <v>18</v>
      </c>
    </row>
    <row r="30" ht="72" spans="1:10">
      <c r="A30" s="1" t="s">
        <v>220</v>
      </c>
      <c r="B30" s="1" t="s">
        <v>134</v>
      </c>
      <c r="C30" s="58" t="s">
        <v>221</v>
      </c>
      <c r="D30" s="38" t="s">
        <v>222</v>
      </c>
      <c r="E30" s="58" t="s">
        <v>223</v>
      </c>
      <c r="F30" s="1" t="s">
        <v>138</v>
      </c>
      <c r="G30" s="1" t="str">
        <f>_xlfn.DISPIMG("ID_B9D5908BD4D8459CBA3F98276E613347",1)</f>
        <v>=DISPIMG("ID_B9D5908BD4D8459CBA3F98276E613347",1)</v>
      </c>
      <c r="I30" s="45" t="s">
        <v>17</v>
      </c>
      <c r="J30" s="46" t="s">
        <v>18</v>
      </c>
    </row>
    <row r="31" spans="1:10">
      <c r="A31" s="70" t="s">
        <v>224</v>
      </c>
      <c r="B31" s="70"/>
      <c r="C31" s="70"/>
      <c r="D31" s="70"/>
      <c r="E31" s="70"/>
      <c r="F31" s="70"/>
      <c r="G31" s="70"/>
      <c r="H31" s="70"/>
      <c r="I31" s="70"/>
      <c r="J31" s="70"/>
    </row>
    <row r="32" ht="72" spans="1:10">
      <c r="A32" s="1" t="s">
        <v>225</v>
      </c>
      <c r="B32" s="1" t="s">
        <v>134</v>
      </c>
      <c r="C32" s="58" t="s">
        <v>226</v>
      </c>
      <c r="D32" s="38" t="s">
        <v>227</v>
      </c>
      <c r="E32" s="58" t="s">
        <v>226</v>
      </c>
      <c r="F32" s="1" t="s">
        <v>138</v>
      </c>
      <c r="G32" s="1" t="str">
        <f>_xlfn.DISPIMG("ID_DFB0AB1ECD764DAF9C5B9FBF28D06B33",1)</f>
        <v>=DISPIMG("ID_DFB0AB1ECD764DAF9C5B9FBF28D06B33",1)</v>
      </c>
      <c r="I32" s="45" t="s">
        <v>17</v>
      </c>
      <c r="J32" s="46" t="s">
        <v>18</v>
      </c>
    </row>
    <row r="33" ht="86.4" spans="1:10">
      <c r="A33" s="1" t="s">
        <v>228</v>
      </c>
      <c r="B33" s="1" t="s">
        <v>134</v>
      </c>
      <c r="C33" s="58" t="s">
        <v>229</v>
      </c>
      <c r="D33" s="38" t="s">
        <v>230</v>
      </c>
      <c r="E33" s="58" t="s">
        <v>231</v>
      </c>
      <c r="F33" s="1" t="s">
        <v>138</v>
      </c>
      <c r="G33" s="1" t="str">
        <f>_xlfn.DISPIMG("ID_A05B4875F451434A90B50428EFCCAC53",1)</f>
        <v>=DISPIMG("ID_A05B4875F451434A90B50428EFCCAC53",1)</v>
      </c>
      <c r="I33" s="45" t="s">
        <v>17</v>
      </c>
      <c r="J33" s="46" t="s">
        <v>18</v>
      </c>
    </row>
    <row r="34" ht="86.4" spans="1:10">
      <c r="A34" s="1" t="s">
        <v>232</v>
      </c>
      <c r="B34" s="1" t="s">
        <v>134</v>
      </c>
      <c r="C34" s="58" t="s">
        <v>233</v>
      </c>
      <c r="D34" s="38" t="s">
        <v>234</v>
      </c>
      <c r="E34" s="58" t="s">
        <v>235</v>
      </c>
      <c r="F34" s="1" t="s">
        <v>138</v>
      </c>
      <c r="G34" s="1" t="str">
        <f>_xlfn.DISPIMG("ID_542CD344745E45408F55905DD4E25ACD",1)</f>
        <v>=DISPIMG("ID_542CD344745E45408F55905DD4E25ACD",1)</v>
      </c>
      <c r="I34" s="45" t="s">
        <v>17</v>
      </c>
      <c r="J34" s="46" t="s">
        <v>18</v>
      </c>
    </row>
    <row r="35" ht="86.4" spans="1:10">
      <c r="A35" s="1" t="s">
        <v>236</v>
      </c>
      <c r="B35" s="1" t="s">
        <v>134</v>
      </c>
      <c r="C35" s="58" t="s">
        <v>237</v>
      </c>
      <c r="D35" s="38" t="s">
        <v>238</v>
      </c>
      <c r="E35" s="58" t="s">
        <v>205</v>
      </c>
      <c r="F35" s="1" t="s">
        <v>138</v>
      </c>
      <c r="G35" s="1" t="str">
        <f>_xlfn.DISPIMG("ID_CDE6527CC5634C4B85061E734B97BDF3",1)</f>
        <v>=DISPIMG("ID_CDE6527CC5634C4B85061E734B97BDF3",1)</v>
      </c>
      <c r="I35" s="45" t="s">
        <v>17</v>
      </c>
      <c r="J35" s="46" t="s">
        <v>18</v>
      </c>
    </row>
    <row r="36" ht="86.4" spans="1:10">
      <c r="A36" s="1" t="s">
        <v>239</v>
      </c>
      <c r="B36" s="1" t="s">
        <v>134</v>
      </c>
      <c r="C36" s="58" t="s">
        <v>240</v>
      </c>
      <c r="D36" s="38" t="s">
        <v>241</v>
      </c>
      <c r="E36" s="58" t="s">
        <v>242</v>
      </c>
      <c r="F36" s="1" t="s">
        <v>138</v>
      </c>
      <c r="G36" s="1" t="str">
        <f>_xlfn.DISPIMG("ID_8323DC921F5449D891EC775E45F8E03E",1)</f>
        <v>=DISPIMG("ID_8323DC921F5449D891EC775E45F8E03E",1)</v>
      </c>
      <c r="I36" s="45" t="s">
        <v>17</v>
      </c>
      <c r="J36" s="46" t="s">
        <v>18</v>
      </c>
    </row>
    <row r="37" ht="86.4" spans="1:10">
      <c r="A37" s="1" t="s">
        <v>243</v>
      </c>
      <c r="B37" s="1" t="s">
        <v>134</v>
      </c>
      <c r="C37" s="58" t="s">
        <v>244</v>
      </c>
      <c r="D37" s="38" t="s">
        <v>245</v>
      </c>
      <c r="E37" s="58" t="s">
        <v>246</v>
      </c>
      <c r="F37" s="1" t="s">
        <v>138</v>
      </c>
      <c r="G37" s="1" t="str">
        <f>_xlfn.DISPIMG("ID_E169F2EA7ADF4F80AD8BA1912655BBED",1)</f>
        <v>=DISPIMG("ID_E169F2EA7ADF4F80AD8BA1912655BBED",1)</v>
      </c>
      <c r="I37" s="45" t="s">
        <v>17</v>
      </c>
      <c r="J37" s="46" t="s">
        <v>18</v>
      </c>
    </row>
    <row r="38" ht="86.4" spans="1:10">
      <c r="A38" s="1" t="s">
        <v>247</v>
      </c>
      <c r="B38" s="1" t="s">
        <v>134</v>
      </c>
      <c r="C38" s="58" t="s">
        <v>248</v>
      </c>
      <c r="D38" s="38" t="s">
        <v>249</v>
      </c>
      <c r="E38" s="58" t="s">
        <v>250</v>
      </c>
      <c r="F38" s="1" t="s">
        <v>138</v>
      </c>
      <c r="G38" s="1" t="str">
        <f>_xlfn.DISPIMG("ID_5015B6B60B974AAF9AF9071BB88D0617",1)</f>
        <v>=DISPIMG("ID_5015B6B60B974AAF9AF9071BB88D0617",1)</v>
      </c>
      <c r="I38" s="45" t="s">
        <v>17</v>
      </c>
      <c r="J38" s="46" t="s">
        <v>18</v>
      </c>
    </row>
    <row r="39" ht="86.4" spans="1:10">
      <c r="A39" s="1" t="s">
        <v>251</v>
      </c>
      <c r="B39" s="1" t="s">
        <v>134</v>
      </c>
      <c r="C39" s="58" t="s">
        <v>252</v>
      </c>
      <c r="D39" s="38" t="s">
        <v>253</v>
      </c>
      <c r="E39" s="58" t="s">
        <v>254</v>
      </c>
      <c r="F39" s="1" t="s">
        <v>138</v>
      </c>
      <c r="G39" s="1" t="str">
        <f>_xlfn.DISPIMG("ID_51D19414A3ED4028991EB34C6BC8A2AD",1)</f>
        <v>=DISPIMG("ID_51D19414A3ED4028991EB34C6BC8A2AD",1)</v>
      </c>
      <c r="I39" s="45" t="s">
        <v>17</v>
      </c>
      <c r="J39" s="46" t="s">
        <v>18</v>
      </c>
    </row>
    <row r="40" ht="86.4" spans="1:10">
      <c r="A40" s="1" t="s">
        <v>255</v>
      </c>
      <c r="B40" s="1" t="s">
        <v>134</v>
      </c>
      <c r="C40" s="58" t="s">
        <v>256</v>
      </c>
      <c r="D40" s="38" t="s">
        <v>257</v>
      </c>
      <c r="E40" s="38" t="s">
        <v>258</v>
      </c>
      <c r="F40" s="1" t="s">
        <v>138</v>
      </c>
      <c r="G40" s="1" t="str">
        <f>_xlfn.DISPIMG("ID_7FD47DFEFE6E4485B7AF998719C2C494",1)</f>
        <v>=DISPIMG("ID_7FD47DFEFE6E4485B7AF998719C2C494",1)</v>
      </c>
      <c r="I40" s="45" t="s">
        <v>17</v>
      </c>
      <c r="J40" s="46" t="s">
        <v>18</v>
      </c>
    </row>
    <row r="41" ht="86.4" spans="1:10">
      <c r="A41" s="1" t="s">
        <v>259</v>
      </c>
      <c r="B41" s="1" t="s">
        <v>134</v>
      </c>
      <c r="C41" s="58" t="s">
        <v>260</v>
      </c>
      <c r="D41" s="38" t="s">
        <v>261</v>
      </c>
      <c r="E41" s="58" t="s">
        <v>262</v>
      </c>
      <c r="F41" s="1" t="s">
        <v>138</v>
      </c>
      <c r="G41" s="1" t="str">
        <f>_xlfn.DISPIMG("ID_FA595732D51842FBBE2309184DEB39FB",1)</f>
        <v>=DISPIMG("ID_FA595732D51842FBBE2309184DEB39FB",1)</v>
      </c>
      <c r="I41" s="45" t="s">
        <v>17</v>
      </c>
      <c r="J41" s="46" t="s">
        <v>18</v>
      </c>
    </row>
    <row r="42" ht="86.4" spans="1:10">
      <c r="A42" s="1" t="s">
        <v>263</v>
      </c>
      <c r="B42" s="1" t="s">
        <v>134</v>
      </c>
      <c r="C42" s="58" t="s">
        <v>264</v>
      </c>
      <c r="D42" s="38" t="s">
        <v>265</v>
      </c>
      <c r="E42" s="58" t="s">
        <v>266</v>
      </c>
      <c r="F42" s="1" t="s">
        <v>138</v>
      </c>
      <c r="G42" s="1" t="str">
        <f>_xlfn.DISPIMG("ID_D4D3372A353D4D2CB3F89C2576DD73F9",1)</f>
        <v>=DISPIMG("ID_D4D3372A353D4D2CB3F89C2576DD73F9",1)</v>
      </c>
      <c r="I42" s="45" t="s">
        <v>17</v>
      </c>
      <c r="J42" s="46" t="s">
        <v>18</v>
      </c>
    </row>
    <row r="43" ht="86.4" spans="1:10">
      <c r="A43" s="1" t="s">
        <v>267</v>
      </c>
      <c r="B43" s="1" t="s">
        <v>134</v>
      </c>
      <c r="C43" s="58" t="s">
        <v>268</v>
      </c>
      <c r="D43" s="38" t="s">
        <v>269</v>
      </c>
      <c r="E43" s="58" t="s">
        <v>270</v>
      </c>
      <c r="F43" s="1" t="s">
        <v>138</v>
      </c>
      <c r="G43" s="1" t="str">
        <f>_xlfn.DISPIMG("ID_F63FF163D1C14631BE4A92A82A043238",1)</f>
        <v>=DISPIMG("ID_F63FF163D1C14631BE4A92A82A043238",1)</v>
      </c>
      <c r="I43" s="45" t="s">
        <v>17</v>
      </c>
      <c r="J43" s="46" t="s">
        <v>18</v>
      </c>
    </row>
    <row r="44" ht="86.4" spans="1:10">
      <c r="A44" s="1" t="s">
        <v>271</v>
      </c>
      <c r="B44" s="1" t="s">
        <v>134</v>
      </c>
      <c r="C44" s="58" t="s">
        <v>272</v>
      </c>
      <c r="D44" s="38" t="s">
        <v>273</v>
      </c>
      <c r="E44" s="58" t="s">
        <v>274</v>
      </c>
      <c r="F44" s="1" t="s">
        <v>138</v>
      </c>
      <c r="G44" s="1" t="str">
        <f>_xlfn.DISPIMG("ID_858AF2D3187D4F89B3ECFECD70780135",1)</f>
        <v>=DISPIMG("ID_858AF2D3187D4F89B3ECFECD70780135",1)</v>
      </c>
      <c r="I44" s="45" t="s">
        <v>17</v>
      </c>
      <c r="J44" s="46" t="s">
        <v>18</v>
      </c>
    </row>
    <row r="45" ht="126.85" spans="1:10">
      <c r="A45" s="1" t="s">
        <v>275</v>
      </c>
      <c r="B45" s="1" t="s">
        <v>134</v>
      </c>
      <c r="C45" s="58" t="s">
        <v>276</v>
      </c>
      <c r="D45" s="38" t="s">
        <v>277</v>
      </c>
      <c r="E45" s="58" t="s">
        <v>278</v>
      </c>
      <c r="F45" s="1" t="s">
        <v>138</v>
      </c>
      <c r="G45" s="1" t="str">
        <f>_xlfn.DISPIMG("ID_FB2AFE30066C41FFAB4BDDE5041F41A4",1)</f>
        <v>=DISPIMG("ID_FB2AFE30066C41FFAB4BDDE5041F41A4",1)</v>
      </c>
      <c r="I45" s="45" t="s">
        <v>17</v>
      </c>
      <c r="J45" s="46" t="s">
        <v>18</v>
      </c>
    </row>
    <row r="46" ht="339.95" spans="1:10">
      <c r="A46" s="1" t="s">
        <v>279</v>
      </c>
      <c r="B46" s="1" t="s">
        <v>134</v>
      </c>
      <c r="C46" s="58" t="s">
        <v>280</v>
      </c>
      <c r="D46" s="38" t="s">
        <v>281</v>
      </c>
      <c r="E46" s="58" t="s">
        <v>282</v>
      </c>
      <c r="F46" s="1" t="s">
        <v>138</v>
      </c>
      <c r="G46" s="1" t="str">
        <f>_xlfn.DISPIMG("ID_E9213D6CCBCA48F9B40A2BDDDD4D65C2",1)</f>
        <v>=DISPIMG("ID_E9213D6CCBCA48F9B40A2BDDDD4D65C2",1)</v>
      </c>
      <c r="I46" s="45" t="s">
        <v>17</v>
      </c>
      <c r="J46" s="46" t="s">
        <v>18</v>
      </c>
    </row>
  </sheetData>
  <mergeCells count="6">
    <mergeCell ref="A4:J4"/>
    <mergeCell ref="A21:J21"/>
    <mergeCell ref="A25:J25"/>
    <mergeCell ref="A27:J27"/>
    <mergeCell ref="A31:J31"/>
    <mergeCell ref="A1:J2"/>
  </mergeCells>
  <pageMargins left="0.75" right="0.75" top="1" bottom="1" header="0.5" footer="0.5"/>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21"/>
  <sheetViews>
    <sheetView topLeftCell="A15" workbookViewId="0">
      <selection activeCell="A21" sqref="A21"/>
    </sheetView>
  </sheetViews>
  <sheetFormatPr defaultColWidth="8.88888888888889" defaultRowHeight="14.4"/>
  <cols>
    <col min="1" max="1" width="10.2222222222222" style="45" customWidth="1"/>
    <col min="2" max="2" width="13.6666666666667" style="45" customWidth="1"/>
    <col min="3" max="3" width="28" style="45" customWidth="1"/>
    <col min="4" max="4" width="48.3333333333333" style="45" customWidth="1"/>
    <col min="5" max="5" width="41.6666666666667" style="45" customWidth="1"/>
    <col min="6" max="6" width="32.4444444444444" style="45" customWidth="1"/>
    <col min="7" max="8" width="26.7777777777778" style="45" customWidth="1"/>
    <col min="9" max="9" width="19.4444444444444" style="45" customWidth="1"/>
    <col min="10" max="10" width="14.3333333333333" style="45" customWidth="1"/>
    <col min="11" max="16384" width="8.88888888888889" style="45"/>
  </cols>
  <sheetData>
    <row r="1" s="1" customFormat="1" ht="15.15" spans="1:10">
      <c r="A1" s="54" t="s">
        <v>283</v>
      </c>
      <c r="B1" s="55"/>
      <c r="C1" s="55"/>
      <c r="D1" s="55"/>
      <c r="E1" s="55"/>
      <c r="F1" s="55"/>
      <c r="G1" s="55"/>
      <c r="H1" s="55"/>
      <c r="I1" s="59"/>
      <c r="J1" s="60"/>
    </row>
    <row r="2" s="1" customFormat="1" ht="15.15" spans="1:10">
      <c r="A2" s="56"/>
      <c r="B2" s="57"/>
      <c r="C2" s="57"/>
      <c r="D2" s="57"/>
      <c r="E2" s="57"/>
      <c r="F2" s="57"/>
      <c r="G2" s="57"/>
      <c r="H2" s="57"/>
      <c r="I2" s="61"/>
      <c r="J2" s="62"/>
    </row>
    <row r="3" s="1" customFormat="1" ht="31.2" spans="1:10">
      <c r="A3" s="49" t="s">
        <v>1</v>
      </c>
      <c r="B3" s="49" t="s">
        <v>2</v>
      </c>
      <c r="C3" s="49" t="s">
        <v>3</v>
      </c>
      <c r="D3" s="49" t="s">
        <v>4</v>
      </c>
      <c r="E3" s="49" t="s">
        <v>5</v>
      </c>
      <c r="F3" s="37" t="s">
        <v>6</v>
      </c>
      <c r="G3" s="37" t="s">
        <v>7</v>
      </c>
      <c r="H3" s="37" t="s">
        <v>8</v>
      </c>
      <c r="I3" s="43" t="s">
        <v>9</v>
      </c>
      <c r="J3" s="53" t="s">
        <v>10</v>
      </c>
    </row>
    <row r="4" customFormat="1" spans="1:10">
      <c r="A4" s="63" t="s">
        <v>284</v>
      </c>
      <c r="B4" s="63"/>
      <c r="C4" s="63"/>
      <c r="D4" s="63"/>
      <c r="E4" s="63"/>
      <c r="F4" s="63"/>
      <c r="G4" s="63"/>
      <c r="H4" s="63"/>
      <c r="I4" s="63"/>
      <c r="J4" s="63"/>
    </row>
    <row r="5" ht="28.8" spans="1:10">
      <c r="A5" s="45" t="s">
        <v>285</v>
      </c>
      <c r="B5" s="45" t="s">
        <v>286</v>
      </c>
      <c r="C5" s="64" t="s">
        <v>287</v>
      </c>
      <c r="D5" s="65" t="s">
        <v>288</v>
      </c>
      <c r="E5" s="45" t="s">
        <v>289</v>
      </c>
      <c r="F5" s="45" t="s">
        <v>16</v>
      </c>
      <c r="G5" s="45" t="str">
        <f>_xlfn.DISPIMG("ID_13E755FFE346409FA4F427CFD3A7B3A2",1)</f>
        <v>=DISPIMG("ID_13E755FFE346409FA4F427CFD3A7B3A2",1)</v>
      </c>
      <c r="I5" s="45" t="s">
        <v>17</v>
      </c>
      <c r="J5" s="46" t="s">
        <v>18</v>
      </c>
    </row>
    <row r="6" ht="28.8" spans="1:10">
      <c r="A6" s="45" t="s">
        <v>290</v>
      </c>
      <c r="B6" s="45" t="s">
        <v>286</v>
      </c>
      <c r="C6" s="64" t="s">
        <v>291</v>
      </c>
      <c r="D6" s="65" t="s">
        <v>288</v>
      </c>
      <c r="E6" s="45" t="s">
        <v>289</v>
      </c>
      <c r="F6" s="45" t="s">
        <v>16</v>
      </c>
      <c r="G6" s="45" t="str">
        <f>_xlfn.DISPIMG("ID_13E755FFE346409FA4F427CFD3A7B3A2",1)</f>
        <v>=DISPIMG("ID_13E755FFE346409FA4F427CFD3A7B3A2",1)</v>
      </c>
      <c r="I6" s="45" t="s">
        <v>17</v>
      </c>
      <c r="J6" s="46" t="s">
        <v>18</v>
      </c>
    </row>
    <row r="7" ht="28.8" spans="1:10">
      <c r="A7" s="45" t="s">
        <v>292</v>
      </c>
      <c r="B7" s="45" t="s">
        <v>286</v>
      </c>
      <c r="C7" s="64" t="s">
        <v>293</v>
      </c>
      <c r="D7" s="65" t="s">
        <v>288</v>
      </c>
      <c r="E7" s="45" t="s">
        <v>289</v>
      </c>
      <c r="F7" s="45" t="s">
        <v>16</v>
      </c>
      <c r="G7" s="45" t="str">
        <f>_xlfn.DISPIMG("ID_13E755FFE346409FA4F427CFD3A7B3A2",1)</f>
        <v>=DISPIMG("ID_13E755FFE346409FA4F427CFD3A7B3A2",1)</v>
      </c>
      <c r="I7" s="45" t="s">
        <v>17</v>
      </c>
      <c r="J7" s="46" t="s">
        <v>18</v>
      </c>
    </row>
    <row r="8" ht="28.8" spans="1:10">
      <c r="A8" s="45" t="s">
        <v>294</v>
      </c>
      <c r="B8" s="45" t="s">
        <v>286</v>
      </c>
      <c r="C8" s="64" t="s">
        <v>295</v>
      </c>
      <c r="D8" s="65" t="s">
        <v>288</v>
      </c>
      <c r="E8" s="45" t="s">
        <v>289</v>
      </c>
      <c r="F8" s="45" t="s">
        <v>16</v>
      </c>
      <c r="G8" s="45" t="str">
        <f>_xlfn.DISPIMG("ID_13E755FFE346409FA4F427CFD3A7B3A2",1)</f>
        <v>=DISPIMG("ID_13E755FFE346409FA4F427CFD3A7B3A2",1)</v>
      </c>
      <c r="I8" s="45" t="s">
        <v>17</v>
      </c>
      <c r="J8" s="46" t="s">
        <v>18</v>
      </c>
    </row>
    <row r="9" ht="57.6" spans="1:10">
      <c r="A9" s="45" t="s">
        <v>296</v>
      </c>
      <c r="B9" s="45" t="s">
        <v>286</v>
      </c>
      <c r="C9" s="64" t="s">
        <v>297</v>
      </c>
      <c r="D9" s="65" t="s">
        <v>288</v>
      </c>
      <c r="E9" s="45" t="s">
        <v>298</v>
      </c>
      <c r="F9" s="45" t="s">
        <v>16</v>
      </c>
      <c r="G9" s="45" t="str">
        <f>_xlfn.DISPIMG("ID_D8EBCC889E18451C8795119E04DA337E",1)</f>
        <v>=DISPIMG("ID_D8EBCC889E18451C8795119E04DA337E",1)</v>
      </c>
      <c r="H9" s="45" t="s">
        <v>299</v>
      </c>
      <c r="I9" s="45" t="s">
        <v>17</v>
      </c>
      <c r="J9" s="46" t="s">
        <v>18</v>
      </c>
    </row>
    <row r="10" spans="1:10">
      <c r="A10" s="63" t="s">
        <v>300</v>
      </c>
      <c r="B10" s="63"/>
      <c r="C10" s="63"/>
      <c r="D10" s="63"/>
      <c r="E10" s="63"/>
      <c r="F10" s="63"/>
      <c r="G10" s="63"/>
      <c r="H10" s="63"/>
      <c r="I10" s="63"/>
      <c r="J10" s="63"/>
    </row>
    <row r="11" ht="28.8" spans="1:10">
      <c r="A11" s="45" t="s">
        <v>301</v>
      </c>
      <c r="B11" s="45" t="s">
        <v>286</v>
      </c>
      <c r="C11" s="64" t="s">
        <v>302</v>
      </c>
      <c r="D11" s="65" t="s">
        <v>303</v>
      </c>
      <c r="E11" s="45" t="s">
        <v>304</v>
      </c>
      <c r="F11" s="45" t="s">
        <v>16</v>
      </c>
      <c r="G11" s="45" t="str">
        <f>_xlfn.DISPIMG("ID_1FC3F600898C4DDA8EB124DC2DCE5DB0",1)</f>
        <v>=DISPIMG("ID_1FC3F600898C4DDA8EB124DC2DCE5DB0",1)</v>
      </c>
      <c r="I11" s="45" t="s">
        <v>17</v>
      </c>
      <c r="J11" s="46" t="s">
        <v>18</v>
      </c>
    </row>
    <row r="12" ht="28.8" spans="1:10">
      <c r="A12" s="45" t="s">
        <v>305</v>
      </c>
      <c r="B12" s="45" t="s">
        <v>286</v>
      </c>
      <c r="C12" s="64" t="s">
        <v>306</v>
      </c>
      <c r="D12" s="65" t="s">
        <v>303</v>
      </c>
      <c r="E12" s="45" t="s">
        <v>304</v>
      </c>
      <c r="F12" s="45" t="s">
        <v>16</v>
      </c>
      <c r="G12" s="45" t="str">
        <f>_xlfn.DISPIMG("ID_1FC3F600898C4DDA8EB124DC2DCE5DB0",1)</f>
        <v>=DISPIMG("ID_1FC3F600898C4DDA8EB124DC2DCE5DB0",1)</v>
      </c>
      <c r="I12" s="45" t="s">
        <v>17</v>
      </c>
      <c r="J12" s="46" t="s">
        <v>18</v>
      </c>
    </row>
    <row r="13" ht="28.8" spans="1:10">
      <c r="A13" s="45" t="s">
        <v>307</v>
      </c>
      <c r="B13" s="45" t="s">
        <v>286</v>
      </c>
      <c r="C13" s="64" t="s">
        <v>308</v>
      </c>
      <c r="D13" s="65" t="s">
        <v>303</v>
      </c>
      <c r="E13" s="45" t="s">
        <v>304</v>
      </c>
      <c r="F13" s="45" t="s">
        <v>16</v>
      </c>
      <c r="G13" s="45" t="str">
        <f>_xlfn.DISPIMG("ID_1FC3F600898C4DDA8EB124DC2DCE5DB0",1)</f>
        <v>=DISPIMG("ID_1FC3F600898C4DDA8EB124DC2DCE5DB0",1)</v>
      </c>
      <c r="I13" s="45" t="s">
        <v>17</v>
      </c>
      <c r="J13" s="46" t="s">
        <v>18</v>
      </c>
    </row>
    <row r="14" ht="28.8" spans="1:10">
      <c r="A14" s="45" t="s">
        <v>309</v>
      </c>
      <c r="B14" s="45" t="s">
        <v>286</v>
      </c>
      <c r="C14" s="64" t="s">
        <v>310</v>
      </c>
      <c r="D14" s="65" t="s">
        <v>303</v>
      </c>
      <c r="E14" s="45" t="s">
        <v>304</v>
      </c>
      <c r="F14" s="45" t="s">
        <v>16</v>
      </c>
      <c r="G14" s="45" t="str">
        <f>_xlfn.DISPIMG("ID_1FC3F600898C4DDA8EB124DC2DCE5DB0",1)</f>
        <v>=DISPIMG("ID_1FC3F600898C4DDA8EB124DC2DCE5DB0",1)</v>
      </c>
      <c r="I14" s="45" t="s">
        <v>17</v>
      </c>
      <c r="J14" s="46" t="s">
        <v>18</v>
      </c>
    </row>
    <row r="15" ht="86.4" spans="1:10">
      <c r="A15" s="45" t="s">
        <v>311</v>
      </c>
      <c r="B15" s="45" t="s">
        <v>286</v>
      </c>
      <c r="C15" s="64" t="s">
        <v>312</v>
      </c>
      <c r="D15" s="65" t="s">
        <v>303</v>
      </c>
      <c r="E15" s="64" t="s">
        <v>313</v>
      </c>
      <c r="F15" s="45" t="s">
        <v>16</v>
      </c>
      <c r="G15" s="45" t="str">
        <f>_xlfn.DISPIMG("ID_5DA2D0444EAA4D259AE2FC614D7AE6EA",1)</f>
        <v>=DISPIMG("ID_5DA2D0444EAA4D259AE2FC614D7AE6EA",1)</v>
      </c>
      <c r="H15" s="45" t="s">
        <v>314</v>
      </c>
      <c r="I15" s="45" t="s">
        <v>17</v>
      </c>
      <c r="J15" s="46" t="s">
        <v>18</v>
      </c>
    </row>
    <row r="16" spans="1:10">
      <c r="A16" s="66" t="s">
        <v>315</v>
      </c>
      <c r="B16" s="66"/>
      <c r="C16" s="66"/>
      <c r="D16" s="66"/>
      <c r="E16" s="66"/>
      <c r="F16" s="66"/>
      <c r="G16" s="66"/>
      <c r="H16" s="66"/>
      <c r="I16" s="66"/>
      <c r="J16" s="66"/>
    </row>
    <row r="17" ht="43.2" spans="1:10">
      <c r="A17" s="45" t="s">
        <v>316</v>
      </c>
      <c r="B17" s="45" t="s">
        <v>286</v>
      </c>
      <c r="C17" s="64" t="s">
        <v>317</v>
      </c>
      <c r="D17" s="65" t="s">
        <v>318</v>
      </c>
      <c r="E17" s="45" t="s">
        <v>319</v>
      </c>
      <c r="F17" s="45" t="s">
        <v>16</v>
      </c>
      <c r="G17" s="45" t="s">
        <v>320</v>
      </c>
      <c r="I17" s="45" t="s">
        <v>17</v>
      </c>
      <c r="J17" s="46" t="s">
        <v>18</v>
      </c>
    </row>
    <row r="18" ht="43.2" spans="1:10">
      <c r="A18" s="45" t="s">
        <v>321</v>
      </c>
      <c r="B18" s="45" t="s">
        <v>286</v>
      </c>
      <c r="C18" s="64" t="s">
        <v>322</v>
      </c>
      <c r="D18" s="65" t="s">
        <v>318</v>
      </c>
      <c r="E18" s="45" t="s">
        <v>319</v>
      </c>
      <c r="F18" s="45" t="s">
        <v>16</v>
      </c>
      <c r="G18" s="45" t="s">
        <v>320</v>
      </c>
      <c r="I18" s="45" t="s">
        <v>17</v>
      </c>
      <c r="J18" s="46" t="s">
        <v>18</v>
      </c>
    </row>
    <row r="19" ht="57.6" spans="1:10">
      <c r="A19" s="45" t="s">
        <v>323</v>
      </c>
      <c r="B19" s="45" t="s">
        <v>286</v>
      </c>
      <c r="C19" s="64" t="s">
        <v>322</v>
      </c>
      <c r="D19" s="65" t="s">
        <v>318</v>
      </c>
      <c r="E19" s="45" t="s">
        <v>324</v>
      </c>
      <c r="F19" s="45" t="s">
        <v>16</v>
      </c>
      <c r="G19" s="45" t="s">
        <v>320</v>
      </c>
      <c r="H19" s="65" t="s">
        <v>325</v>
      </c>
      <c r="I19" s="45" t="s">
        <v>17</v>
      </c>
      <c r="J19" s="46" t="s">
        <v>18</v>
      </c>
    </row>
    <row r="20" spans="1:10">
      <c r="A20" s="63" t="s">
        <v>326</v>
      </c>
      <c r="B20" s="63"/>
      <c r="C20" s="63"/>
      <c r="D20" s="63"/>
      <c r="E20" s="63"/>
      <c r="F20" s="63"/>
      <c r="G20" s="63"/>
      <c r="H20" s="63"/>
      <c r="I20" s="63"/>
      <c r="J20" s="63"/>
    </row>
    <row r="21" ht="43.2" spans="1:10">
      <c r="A21" s="45" t="s">
        <v>327</v>
      </c>
      <c r="B21" s="45" t="s">
        <v>328</v>
      </c>
      <c r="C21" s="64" t="s">
        <v>326</v>
      </c>
      <c r="D21" s="65" t="s">
        <v>329</v>
      </c>
      <c r="E21" s="65" t="s">
        <v>330</v>
      </c>
      <c r="F21" s="45" t="s">
        <v>16</v>
      </c>
      <c r="G21" s="45" t="str">
        <f>_xlfn.DISPIMG("ID_1A68967535C4407A989226C9505EAA96",1)</f>
        <v>=DISPIMG("ID_1A68967535C4407A989226C9505EAA96",1)</v>
      </c>
      <c r="I21" s="45" t="s">
        <v>17</v>
      </c>
      <c r="J21" s="46" t="s">
        <v>18</v>
      </c>
    </row>
  </sheetData>
  <mergeCells count="5">
    <mergeCell ref="A4:J4"/>
    <mergeCell ref="A10:J10"/>
    <mergeCell ref="A16:J16"/>
    <mergeCell ref="A20:J20"/>
    <mergeCell ref="A1:J2"/>
  </mergeCells>
  <pageMargins left="0.75" right="0.75" top="1" bottom="1" header="0.5" footer="0.5"/>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7"/>
  <sheetViews>
    <sheetView workbookViewId="0">
      <selection activeCell="E6" sqref="E6"/>
    </sheetView>
  </sheetViews>
  <sheetFormatPr defaultColWidth="8.88888888888889" defaultRowHeight="14.4" outlineLevelRow="6"/>
  <cols>
    <col min="1" max="1" width="10.2222222222222" style="1" customWidth="1"/>
    <col min="2" max="2" width="17.1111111111111" style="1" customWidth="1"/>
    <col min="3" max="3" width="28" style="1" customWidth="1"/>
    <col min="4" max="4" width="48.3333333333333" style="1" customWidth="1"/>
    <col min="5" max="5" width="41.6666666666667" style="1" customWidth="1"/>
    <col min="6" max="6" width="32.4444444444444" style="1" customWidth="1"/>
    <col min="7" max="8" width="26.7777777777778" style="1" customWidth="1"/>
    <col min="9" max="9" width="19.4444444444444" style="1" customWidth="1"/>
    <col min="10" max="10" width="14.3333333333333" style="1" customWidth="1"/>
    <col min="11" max="16384" width="8.88888888888889" style="1"/>
  </cols>
  <sheetData>
    <row r="1" spans="1:10">
      <c r="A1" s="54" t="s">
        <v>331</v>
      </c>
      <c r="B1" s="55"/>
      <c r="C1" s="55"/>
      <c r="D1" s="55"/>
      <c r="E1" s="55"/>
      <c r="F1" s="55"/>
      <c r="G1" s="55"/>
      <c r="H1" s="55"/>
      <c r="I1" s="59"/>
      <c r="J1" s="60"/>
    </row>
    <row r="2" ht="15.15" spans="1:10">
      <c r="A2" s="56"/>
      <c r="B2" s="57"/>
      <c r="C2" s="57"/>
      <c r="D2" s="57"/>
      <c r="E2" s="57"/>
      <c r="F2" s="57"/>
      <c r="G2" s="57"/>
      <c r="H2" s="57"/>
      <c r="I2" s="61"/>
      <c r="J2" s="62"/>
    </row>
    <row r="3" ht="31.2" spans="1:10">
      <c r="A3" s="49" t="s">
        <v>1</v>
      </c>
      <c r="B3" s="49" t="s">
        <v>2</v>
      </c>
      <c r="C3" s="49" t="s">
        <v>3</v>
      </c>
      <c r="D3" s="49" t="s">
        <v>4</v>
      </c>
      <c r="E3" s="49" t="s">
        <v>5</v>
      </c>
      <c r="F3" s="37" t="s">
        <v>6</v>
      </c>
      <c r="G3" s="37" t="s">
        <v>7</v>
      </c>
      <c r="H3" s="37" t="s">
        <v>8</v>
      </c>
      <c r="I3" s="43" t="s">
        <v>9</v>
      </c>
      <c r="J3" s="53" t="s">
        <v>10</v>
      </c>
    </row>
    <row r="4" ht="72" spans="1:10">
      <c r="A4" s="1" t="s">
        <v>332</v>
      </c>
      <c r="B4" s="1" t="s">
        <v>134</v>
      </c>
      <c r="C4" s="38" t="s">
        <v>333</v>
      </c>
      <c r="D4" s="38" t="s">
        <v>334</v>
      </c>
      <c r="E4" s="58" t="s">
        <v>335</v>
      </c>
      <c r="F4" s="1" t="s">
        <v>138</v>
      </c>
      <c r="I4" s="45" t="s">
        <v>17</v>
      </c>
      <c r="J4" s="46" t="s">
        <v>18</v>
      </c>
    </row>
    <row r="5" ht="72" spans="1:10">
      <c r="A5" s="1" t="s">
        <v>336</v>
      </c>
      <c r="B5" s="1" t="s">
        <v>134</v>
      </c>
      <c r="C5" s="38" t="s">
        <v>337</v>
      </c>
      <c r="D5" s="38" t="s">
        <v>338</v>
      </c>
      <c r="E5" s="58" t="s">
        <v>339</v>
      </c>
      <c r="F5" s="1" t="s">
        <v>138</v>
      </c>
      <c r="I5" s="45" t="s">
        <v>17</v>
      </c>
      <c r="J5" s="46" t="s">
        <v>18</v>
      </c>
    </row>
    <row r="6" ht="86.4" spans="1:10">
      <c r="A6" s="39" t="s">
        <v>340</v>
      </c>
      <c r="B6" s="39" t="s">
        <v>134</v>
      </c>
      <c r="C6" s="40" t="s">
        <v>341</v>
      </c>
      <c r="D6" s="40" t="s">
        <v>334</v>
      </c>
      <c r="E6" s="50" t="s">
        <v>342</v>
      </c>
      <c r="F6" s="39" t="s">
        <v>43</v>
      </c>
      <c r="G6" s="39"/>
      <c r="H6" s="39" t="s">
        <v>343</v>
      </c>
      <c r="I6" s="47" t="s">
        <v>17</v>
      </c>
      <c r="J6" s="48" t="s">
        <v>18</v>
      </c>
    </row>
    <row r="7" ht="72" spans="1:10">
      <c r="A7" s="1" t="s">
        <v>344</v>
      </c>
      <c r="B7" s="1" t="s">
        <v>134</v>
      </c>
      <c r="C7" s="38" t="s">
        <v>345</v>
      </c>
      <c r="D7" s="38" t="s">
        <v>338</v>
      </c>
      <c r="E7" s="58" t="s">
        <v>346</v>
      </c>
      <c r="F7" s="1" t="s">
        <v>138</v>
      </c>
      <c r="I7" s="45" t="s">
        <v>17</v>
      </c>
      <c r="J7" s="46" t="s">
        <v>18</v>
      </c>
    </row>
  </sheetData>
  <mergeCells count="1">
    <mergeCell ref="A1:J2"/>
  </mergeCells>
  <pageMargins left="0.75" right="0.75" top="1" bottom="1" header="0.5" footer="0.5"/>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7"/>
  <sheetViews>
    <sheetView zoomScale="70" zoomScaleNormal="70" topLeftCell="A5" workbookViewId="0">
      <selection activeCell="E7" sqref="E7"/>
    </sheetView>
  </sheetViews>
  <sheetFormatPr defaultColWidth="8.88888888888889" defaultRowHeight="14.4" outlineLevelRow="6"/>
  <cols>
    <col min="1" max="1" width="10.2222222222222" style="1" customWidth="1"/>
    <col min="2" max="2" width="13.6666666666667" style="1" customWidth="1"/>
    <col min="3" max="3" width="28" style="1" customWidth="1"/>
    <col min="4" max="4" width="48.3333333333333" style="1" customWidth="1"/>
    <col min="5" max="5" width="41.6666666666667" style="1" customWidth="1"/>
    <col min="6" max="6" width="32.4444444444444" style="1" customWidth="1"/>
    <col min="7" max="8" width="26.7777777777778" style="1" customWidth="1"/>
    <col min="9" max="9" width="19.4444444444444" style="1" customWidth="1"/>
    <col min="10" max="10" width="14.3333333333333" style="1" customWidth="1"/>
    <col min="11" max="16384" width="8.88888888888889" style="1"/>
  </cols>
  <sheetData>
    <row r="1" spans="1:10">
      <c r="A1" s="31" t="s">
        <v>347</v>
      </c>
      <c r="B1" s="32"/>
      <c r="C1" s="32"/>
      <c r="D1" s="32"/>
      <c r="E1" s="32"/>
      <c r="F1" s="32"/>
      <c r="G1" s="32"/>
      <c r="H1" s="32"/>
      <c r="I1" s="51"/>
      <c r="J1" s="41"/>
    </row>
    <row r="2" ht="15.15" spans="1:10">
      <c r="A2" s="33"/>
      <c r="B2" s="34"/>
      <c r="C2" s="34"/>
      <c r="D2" s="34"/>
      <c r="E2" s="34"/>
      <c r="F2" s="34"/>
      <c r="G2" s="34"/>
      <c r="H2" s="34"/>
      <c r="I2" s="52"/>
      <c r="J2" s="42"/>
    </row>
    <row r="3" ht="31.2" spans="1:10">
      <c r="A3" s="49" t="s">
        <v>1</v>
      </c>
      <c r="B3" s="49" t="s">
        <v>2</v>
      </c>
      <c r="C3" s="49" t="s">
        <v>3</v>
      </c>
      <c r="D3" s="49" t="s">
        <v>4</v>
      </c>
      <c r="E3" s="49" t="s">
        <v>5</v>
      </c>
      <c r="F3" s="37" t="s">
        <v>6</v>
      </c>
      <c r="G3" s="37" t="s">
        <v>7</v>
      </c>
      <c r="H3" s="37" t="s">
        <v>8</v>
      </c>
      <c r="I3" s="43" t="s">
        <v>9</v>
      </c>
      <c r="J3" s="53" t="s">
        <v>10</v>
      </c>
    </row>
    <row r="4" ht="324.85" spans="1:10">
      <c r="A4" s="39" t="s">
        <v>348</v>
      </c>
      <c r="B4" s="39" t="s">
        <v>349</v>
      </c>
      <c r="C4" s="39" t="s">
        <v>13</v>
      </c>
      <c r="D4" s="40" t="s">
        <v>350</v>
      </c>
      <c r="E4" s="39" t="s">
        <v>351</v>
      </c>
      <c r="F4" s="39" t="s">
        <v>43</v>
      </c>
      <c r="G4" s="39" t="str">
        <f>_xlfn.DISPIMG("ID_72DECBF82AEB43C79F98842A42F4807B",1)</f>
        <v>=DISPIMG("ID_72DECBF82AEB43C79F98842A42F4807B",1)</v>
      </c>
      <c r="H4" s="39" t="s">
        <v>352</v>
      </c>
      <c r="I4" s="47" t="s">
        <v>17</v>
      </c>
      <c r="J4" s="48" t="s">
        <v>18</v>
      </c>
    </row>
    <row r="5" ht="324.85" spans="1:10">
      <c r="A5" s="39" t="s">
        <v>353</v>
      </c>
      <c r="B5" s="39" t="s">
        <v>354</v>
      </c>
      <c r="C5" s="40" t="s">
        <v>355</v>
      </c>
      <c r="D5" s="40" t="s">
        <v>356</v>
      </c>
      <c r="E5" s="39" t="s">
        <v>357</v>
      </c>
      <c r="F5" s="39" t="s">
        <v>43</v>
      </c>
      <c r="G5" s="39" t="str">
        <f>_xlfn.DISPIMG("ID_1F983CFFAADD47F58A4D1B1AB4BFB246",1)</f>
        <v>=DISPIMG("ID_1F983CFFAADD47F58A4D1B1AB4BFB246",1)</v>
      </c>
      <c r="H5" s="39" t="s">
        <v>358</v>
      </c>
      <c r="I5" s="47" t="s">
        <v>17</v>
      </c>
      <c r="J5" s="48" t="s">
        <v>18</v>
      </c>
    </row>
    <row r="6" ht="324.85" spans="1:10">
      <c r="A6" s="39" t="s">
        <v>359</v>
      </c>
      <c r="B6" s="39" t="s">
        <v>354</v>
      </c>
      <c r="C6" s="40" t="s">
        <v>360</v>
      </c>
      <c r="D6" s="40" t="s">
        <v>361</v>
      </c>
      <c r="E6" s="39" t="s">
        <v>357</v>
      </c>
      <c r="F6" s="39" t="s">
        <v>43</v>
      </c>
      <c r="G6" s="39" t="str">
        <f>_xlfn.DISPIMG("ID_6D88D499FFA249B88B7B9DF8C276970C",1)</f>
        <v>=DISPIMG("ID_6D88D499FFA249B88B7B9DF8C276970C",1)</v>
      </c>
      <c r="H6" s="39" t="s">
        <v>362</v>
      </c>
      <c r="I6" s="47" t="s">
        <v>17</v>
      </c>
      <c r="J6" s="48" t="s">
        <v>18</v>
      </c>
    </row>
    <row r="7" ht="86.4" spans="1:10">
      <c r="A7" s="39" t="s">
        <v>363</v>
      </c>
      <c r="B7" s="39" t="s">
        <v>349</v>
      </c>
      <c r="C7" s="50" t="s">
        <v>364</v>
      </c>
      <c r="D7" s="40" t="s">
        <v>365</v>
      </c>
      <c r="E7" s="40" t="s">
        <v>366</v>
      </c>
      <c r="F7" s="39" t="s">
        <v>43</v>
      </c>
      <c r="G7" s="39"/>
      <c r="H7" s="39" t="s">
        <v>367</v>
      </c>
      <c r="I7" s="47" t="s">
        <v>17</v>
      </c>
      <c r="J7" s="48" t="s">
        <v>18</v>
      </c>
    </row>
  </sheetData>
  <mergeCells count="1">
    <mergeCell ref="A1:J2"/>
  </mergeCells>
  <pageMargins left="0.75" right="0.75" top="1" bottom="1" header="0.5" footer="0.5"/>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J25"/>
  <sheetViews>
    <sheetView zoomScale="70" zoomScaleNormal="70" topLeftCell="A12" workbookViewId="0">
      <selection activeCell="I3" sqref="I3:J25"/>
    </sheetView>
  </sheetViews>
  <sheetFormatPr defaultColWidth="8.88888888888889" defaultRowHeight="14.4"/>
  <cols>
    <col min="1" max="1" width="10.2222222222222" style="1" customWidth="1"/>
    <col min="2" max="2" width="16" style="1" customWidth="1"/>
    <col min="3" max="3" width="28" style="1" customWidth="1"/>
    <col min="4" max="4" width="48.3333333333333" style="1" customWidth="1"/>
    <col min="5" max="5" width="41.6666666666667" style="1" customWidth="1"/>
    <col min="6" max="6" width="32.4444444444444" style="1" customWidth="1"/>
    <col min="7" max="8" width="26.7777777777778" style="1" customWidth="1"/>
    <col min="9" max="9" width="19.4444444444444" style="1" customWidth="1"/>
    <col min="10" max="10" width="14.3333333333333" style="1" customWidth="1"/>
    <col min="11" max="16384" width="8.88888888888889" style="1"/>
  </cols>
  <sheetData>
    <row r="1" spans="1:10">
      <c r="A1" s="31" t="s">
        <v>368</v>
      </c>
      <c r="B1" s="32"/>
      <c r="C1" s="32"/>
      <c r="D1" s="32"/>
      <c r="E1" s="32"/>
      <c r="F1" s="32"/>
      <c r="G1" s="32"/>
      <c r="H1" s="32"/>
      <c r="I1" s="32"/>
      <c r="J1" s="41"/>
    </row>
    <row r="2" ht="15.15" spans="1:10">
      <c r="A2" s="33"/>
      <c r="B2" s="34"/>
      <c r="C2" s="34"/>
      <c r="D2" s="34"/>
      <c r="E2" s="34"/>
      <c r="F2" s="34"/>
      <c r="G2" s="34"/>
      <c r="H2" s="34"/>
      <c r="I2" s="34"/>
      <c r="J2" s="42"/>
    </row>
    <row r="3" ht="31.2" spans="1:10">
      <c r="A3" s="35" t="s">
        <v>1</v>
      </c>
      <c r="B3" s="35" t="s">
        <v>2</v>
      </c>
      <c r="C3" s="35" t="s">
        <v>3</v>
      </c>
      <c r="D3" s="35" t="s">
        <v>4</v>
      </c>
      <c r="E3" s="35" t="s">
        <v>5</v>
      </c>
      <c r="F3" s="36" t="s">
        <v>6</v>
      </c>
      <c r="G3" s="37" t="s">
        <v>7</v>
      </c>
      <c r="H3" s="36" t="s">
        <v>8</v>
      </c>
      <c r="I3" s="43" t="s">
        <v>9</v>
      </c>
      <c r="J3" s="44" t="s">
        <v>10</v>
      </c>
    </row>
    <row r="4" ht="28.8" spans="1:10">
      <c r="A4" s="1" t="s">
        <v>369</v>
      </c>
      <c r="B4" s="1" t="s">
        <v>134</v>
      </c>
      <c r="C4" s="1" t="s">
        <v>370</v>
      </c>
      <c r="D4" s="38" t="s">
        <v>371</v>
      </c>
      <c r="E4" s="1" t="s">
        <v>372</v>
      </c>
      <c r="F4" s="1" t="s">
        <v>16</v>
      </c>
      <c r="G4" s="1" t="str">
        <f>_xlfn.DISPIMG("ID_B2567C5C4D8849108E9C16ABE75D76EA",1)</f>
        <v>=DISPIMG("ID_B2567C5C4D8849108E9C16ABE75D76EA",1)</v>
      </c>
      <c r="I4" s="45" t="s">
        <v>17</v>
      </c>
      <c r="J4" s="46" t="s">
        <v>18</v>
      </c>
    </row>
    <row r="5" ht="28.8" spans="1:10">
      <c r="A5" s="39" t="s">
        <v>373</v>
      </c>
      <c r="B5" s="39" t="s">
        <v>134</v>
      </c>
      <c r="C5" s="39" t="s">
        <v>374</v>
      </c>
      <c r="D5" s="40" t="s">
        <v>371</v>
      </c>
      <c r="E5" s="39" t="s">
        <v>372</v>
      </c>
      <c r="F5" s="39" t="s">
        <v>43</v>
      </c>
      <c r="G5" s="39" t="str">
        <f>_xlfn.DISPIMG("ID_2A4FC8E2249B4E7D828087C6C71CA660",1)</f>
        <v>=DISPIMG("ID_2A4FC8E2249B4E7D828087C6C71CA660",1)</v>
      </c>
      <c r="H5" s="39"/>
      <c r="I5" s="47" t="s">
        <v>17</v>
      </c>
      <c r="J5" s="48" t="s">
        <v>18</v>
      </c>
    </row>
    <row r="6" ht="28.8" spans="1:10">
      <c r="A6" s="39" t="s">
        <v>375</v>
      </c>
      <c r="B6" s="39" t="s">
        <v>134</v>
      </c>
      <c r="C6" s="39" t="s">
        <v>376</v>
      </c>
      <c r="D6" s="40" t="s">
        <v>371</v>
      </c>
      <c r="E6" s="39" t="s">
        <v>372</v>
      </c>
      <c r="F6" s="39" t="s">
        <v>43</v>
      </c>
      <c r="G6" s="39" t="str">
        <f>_xlfn.DISPIMG("ID_BB4762855383462BB9FC90A41AA954BD",1)</f>
        <v>=DISPIMG("ID_BB4762855383462BB9FC90A41AA954BD",1)</v>
      </c>
      <c r="H6" s="39"/>
      <c r="I6" s="47" t="s">
        <v>17</v>
      </c>
      <c r="J6" s="48" t="s">
        <v>18</v>
      </c>
    </row>
    <row r="7" ht="28.8" spans="1:10">
      <c r="A7" s="1" t="s">
        <v>377</v>
      </c>
      <c r="B7" s="1" t="s">
        <v>134</v>
      </c>
      <c r="C7" s="1" t="s">
        <v>378</v>
      </c>
      <c r="D7" s="38" t="s">
        <v>371</v>
      </c>
      <c r="E7" s="1" t="s">
        <v>372</v>
      </c>
      <c r="F7" s="1" t="s">
        <v>16</v>
      </c>
      <c r="G7" s="1" t="str">
        <f>_xlfn.DISPIMG("ID_E7D9EB4FE53C4221ACC631465E08CDD0",1)</f>
        <v>=DISPIMG("ID_E7D9EB4FE53C4221ACC631465E08CDD0",1)</v>
      </c>
      <c r="I7" s="45" t="s">
        <v>17</v>
      </c>
      <c r="J7" s="46" t="s">
        <v>18</v>
      </c>
    </row>
    <row r="8" ht="28.8" spans="1:10">
      <c r="A8" s="1" t="s">
        <v>379</v>
      </c>
      <c r="B8" s="1" t="s">
        <v>134</v>
      </c>
      <c r="C8" s="1" t="s">
        <v>380</v>
      </c>
      <c r="D8" s="38" t="s">
        <v>371</v>
      </c>
      <c r="E8" s="1" t="s">
        <v>372</v>
      </c>
      <c r="F8" s="1" t="s">
        <v>16</v>
      </c>
      <c r="G8" s="1" t="str">
        <f>_xlfn.DISPIMG("ID_7A3B03C2FF2C4EFE9CC6E99EB9167C46",1)</f>
        <v>=DISPIMG("ID_7A3B03C2FF2C4EFE9CC6E99EB9167C46",1)</v>
      </c>
      <c r="I8" s="45" t="s">
        <v>17</v>
      </c>
      <c r="J8" s="46" t="s">
        <v>18</v>
      </c>
    </row>
    <row r="9" ht="28.8" spans="1:10">
      <c r="A9" s="39" t="s">
        <v>381</v>
      </c>
      <c r="B9" s="39" t="s">
        <v>134</v>
      </c>
      <c r="C9" s="39" t="s">
        <v>382</v>
      </c>
      <c r="D9" s="40" t="s">
        <v>371</v>
      </c>
      <c r="E9" s="39" t="s">
        <v>372</v>
      </c>
      <c r="F9" s="39" t="s">
        <v>43</v>
      </c>
      <c r="G9" s="39" t="str">
        <f>_xlfn.DISPIMG("ID_36F928B190F44D5990903C6C67EC3E40",1)</f>
        <v>=DISPIMG("ID_36F928B190F44D5990903C6C67EC3E40",1)</v>
      </c>
      <c r="H9" s="39"/>
      <c r="I9" s="47" t="s">
        <v>17</v>
      </c>
      <c r="J9" s="48" t="s">
        <v>18</v>
      </c>
    </row>
    <row r="10" ht="28.8" spans="1:10">
      <c r="A10" s="1" t="s">
        <v>383</v>
      </c>
      <c r="B10" s="1" t="s">
        <v>134</v>
      </c>
      <c r="C10" s="1" t="s">
        <v>384</v>
      </c>
      <c r="D10" s="38" t="s">
        <v>371</v>
      </c>
      <c r="E10" s="1" t="s">
        <v>372</v>
      </c>
      <c r="F10" s="1" t="s">
        <v>16</v>
      </c>
      <c r="G10" s="1" t="str">
        <f>_xlfn.DISPIMG("ID_FC5305DE48D648B98752DA47175D7433",1)</f>
        <v>=DISPIMG("ID_FC5305DE48D648B98752DA47175D7433",1)</v>
      </c>
      <c r="I10" s="45" t="s">
        <v>17</v>
      </c>
      <c r="J10" s="46" t="s">
        <v>18</v>
      </c>
    </row>
    <row r="11" ht="28.8" spans="1:10">
      <c r="A11" s="1" t="s">
        <v>385</v>
      </c>
      <c r="B11" s="1" t="s">
        <v>134</v>
      </c>
      <c r="C11" s="1" t="s">
        <v>386</v>
      </c>
      <c r="D11" s="38" t="s">
        <v>371</v>
      </c>
      <c r="E11" s="1" t="s">
        <v>372</v>
      </c>
      <c r="F11" s="1" t="s">
        <v>16</v>
      </c>
      <c r="G11" s="1" t="str">
        <f>_xlfn.DISPIMG("ID_E20CB6CCDBA3458784FB5FB316A4CA89",1)</f>
        <v>=DISPIMG("ID_E20CB6CCDBA3458784FB5FB316A4CA89",1)</v>
      </c>
      <c r="I11" s="45" t="s">
        <v>17</v>
      </c>
      <c r="J11" s="46" t="s">
        <v>18</v>
      </c>
    </row>
    <row r="12" ht="28.8" spans="1:10">
      <c r="A12" s="1" t="s">
        <v>387</v>
      </c>
      <c r="B12" s="1" t="s">
        <v>134</v>
      </c>
      <c r="C12" s="1" t="s">
        <v>388</v>
      </c>
      <c r="D12" s="38" t="s">
        <v>371</v>
      </c>
      <c r="E12" s="1" t="s">
        <v>372</v>
      </c>
      <c r="F12" s="1" t="s">
        <v>16</v>
      </c>
      <c r="G12" s="1" t="str">
        <f>_xlfn.DISPIMG("ID_F1EDAF6C273E4BE08F0413A93661FE5A",1)</f>
        <v>=DISPIMG("ID_F1EDAF6C273E4BE08F0413A93661FE5A",1)</v>
      </c>
      <c r="I12" s="45" t="s">
        <v>17</v>
      </c>
      <c r="J12" s="46" t="s">
        <v>18</v>
      </c>
    </row>
    <row r="13" ht="28.8" spans="1:10">
      <c r="A13" s="1" t="s">
        <v>389</v>
      </c>
      <c r="B13" s="1" t="s">
        <v>134</v>
      </c>
      <c r="C13" s="1" t="s">
        <v>390</v>
      </c>
      <c r="D13" s="38" t="s">
        <v>371</v>
      </c>
      <c r="E13" s="1" t="s">
        <v>372</v>
      </c>
      <c r="F13" s="1" t="s">
        <v>16</v>
      </c>
      <c r="G13" s="1" t="str">
        <f>_xlfn.DISPIMG("ID_EC3486C720EC4EFB9F990AE03DB870AB",1)</f>
        <v>=DISPIMG("ID_EC3486C720EC4EFB9F990AE03DB870AB",1)</v>
      </c>
      <c r="I13" s="45" t="s">
        <v>17</v>
      </c>
      <c r="J13" s="46" t="s">
        <v>18</v>
      </c>
    </row>
    <row r="14" ht="28.8" spans="1:10">
      <c r="A14" s="1" t="s">
        <v>391</v>
      </c>
      <c r="B14" s="1" t="s">
        <v>134</v>
      </c>
      <c r="C14" s="1" t="s">
        <v>392</v>
      </c>
      <c r="D14" s="38" t="s">
        <v>371</v>
      </c>
      <c r="E14" s="1" t="s">
        <v>372</v>
      </c>
      <c r="F14" s="1" t="s">
        <v>16</v>
      </c>
      <c r="G14" s="1" t="str">
        <f>_xlfn.DISPIMG("ID_175DBF19A322498DADA51E048E2E02F6",1)</f>
        <v>=DISPIMG("ID_175DBF19A322498DADA51E048E2E02F6",1)</v>
      </c>
      <c r="I14" s="45" t="s">
        <v>17</v>
      </c>
      <c r="J14" s="46" t="s">
        <v>18</v>
      </c>
    </row>
    <row r="15" ht="28.8" spans="1:10">
      <c r="A15" s="1" t="s">
        <v>393</v>
      </c>
      <c r="B15" s="1" t="s">
        <v>134</v>
      </c>
      <c r="C15" s="1" t="s">
        <v>394</v>
      </c>
      <c r="D15" s="38" t="s">
        <v>371</v>
      </c>
      <c r="E15" s="1" t="s">
        <v>372</v>
      </c>
      <c r="F15" s="1" t="s">
        <v>16</v>
      </c>
      <c r="G15" s="1" t="str">
        <f>_xlfn.DISPIMG("ID_7CC4928321A94A3FB8B675B4C612D278",1)</f>
        <v>=DISPIMG("ID_7CC4928321A94A3FB8B675B4C612D278",1)</v>
      </c>
      <c r="I15" s="45" t="s">
        <v>17</v>
      </c>
      <c r="J15" s="46" t="s">
        <v>18</v>
      </c>
    </row>
    <row r="16" ht="28.8" spans="1:10">
      <c r="A16" s="39" t="s">
        <v>395</v>
      </c>
      <c r="B16" s="39" t="s">
        <v>134</v>
      </c>
      <c r="C16" s="39" t="s">
        <v>396</v>
      </c>
      <c r="D16" s="40" t="s">
        <v>371</v>
      </c>
      <c r="E16" s="39" t="s">
        <v>372</v>
      </c>
      <c r="F16" s="39" t="s">
        <v>43</v>
      </c>
      <c r="G16" s="39" t="str">
        <f>_xlfn.DISPIMG("ID_F148444999B54AF48AE6F3A0406CE381",1)</f>
        <v>=DISPIMG("ID_F148444999B54AF48AE6F3A0406CE381",1)</v>
      </c>
      <c r="H16" s="39"/>
      <c r="I16" s="47" t="s">
        <v>17</v>
      </c>
      <c r="J16" s="48" t="s">
        <v>18</v>
      </c>
    </row>
    <row r="17" ht="28.8" spans="1:10">
      <c r="A17" s="39" t="s">
        <v>397</v>
      </c>
      <c r="B17" s="39" t="s">
        <v>134</v>
      </c>
      <c r="C17" s="39" t="s">
        <v>398</v>
      </c>
      <c r="D17" s="40" t="s">
        <v>371</v>
      </c>
      <c r="E17" s="39" t="s">
        <v>372</v>
      </c>
      <c r="F17" s="39" t="s">
        <v>43</v>
      </c>
      <c r="G17" s="39" t="str">
        <f>_xlfn.DISPIMG("ID_5327AD27B1284664A974381DCDA7DF7A",1)</f>
        <v>=DISPIMG("ID_5327AD27B1284664A974381DCDA7DF7A",1)</v>
      </c>
      <c r="H17" s="39"/>
      <c r="I17" s="47" t="s">
        <v>17</v>
      </c>
      <c r="J17" s="48" t="s">
        <v>18</v>
      </c>
    </row>
    <row r="18" ht="28.8" spans="1:10">
      <c r="A18" s="1" t="s">
        <v>399</v>
      </c>
      <c r="B18" s="1" t="s">
        <v>134</v>
      </c>
      <c r="C18" s="1" t="s">
        <v>400</v>
      </c>
      <c r="D18" s="38" t="s">
        <v>371</v>
      </c>
      <c r="E18" s="1" t="s">
        <v>372</v>
      </c>
      <c r="F18" s="1" t="s">
        <v>16</v>
      </c>
      <c r="G18" s="1" t="str">
        <f>_xlfn.DISPIMG("ID_8CECFCDF68914F5C9C89EF74C64A18C9",1)</f>
        <v>=DISPIMG("ID_8CECFCDF68914F5C9C89EF74C64A18C9",1)</v>
      </c>
      <c r="I18" s="45" t="s">
        <v>17</v>
      </c>
      <c r="J18" s="46" t="s">
        <v>18</v>
      </c>
    </row>
    <row r="19" ht="28.8" spans="1:10">
      <c r="A19" s="1" t="s">
        <v>401</v>
      </c>
      <c r="B19" s="1" t="s">
        <v>134</v>
      </c>
      <c r="C19" s="1" t="s">
        <v>402</v>
      </c>
      <c r="D19" s="38" t="s">
        <v>371</v>
      </c>
      <c r="E19" s="1" t="s">
        <v>372</v>
      </c>
      <c r="F19" s="1" t="s">
        <v>16</v>
      </c>
      <c r="G19" s="1" t="str">
        <f>_xlfn.DISPIMG("ID_E6C0D862E8D643F5BE0B5F68D5F93397",1)</f>
        <v>=DISPIMG("ID_E6C0D862E8D643F5BE0B5F68D5F93397",1)</v>
      </c>
      <c r="I19" s="45" t="s">
        <v>17</v>
      </c>
      <c r="J19" s="46" t="s">
        <v>18</v>
      </c>
    </row>
    <row r="20" ht="28.8" spans="1:10">
      <c r="A20" s="39" t="s">
        <v>403</v>
      </c>
      <c r="B20" s="39" t="s">
        <v>134</v>
      </c>
      <c r="C20" s="39" t="s">
        <v>404</v>
      </c>
      <c r="D20" s="40" t="s">
        <v>371</v>
      </c>
      <c r="E20" s="39" t="s">
        <v>372</v>
      </c>
      <c r="F20" s="39" t="s">
        <v>43</v>
      </c>
      <c r="G20" s="39" t="str">
        <f>_xlfn.DISPIMG("ID_8AA277BAA95B403B92A80F946DD6DF71",1)</f>
        <v>=DISPIMG("ID_8AA277BAA95B403B92A80F946DD6DF71",1)</v>
      </c>
      <c r="H20" s="39"/>
      <c r="I20" s="47" t="s">
        <v>17</v>
      </c>
      <c r="J20" s="48" t="s">
        <v>18</v>
      </c>
    </row>
    <row r="21" ht="28.8" spans="1:10">
      <c r="A21" s="39" t="s">
        <v>405</v>
      </c>
      <c r="B21" s="39" t="s">
        <v>134</v>
      </c>
      <c r="C21" s="39" t="s">
        <v>406</v>
      </c>
      <c r="D21" s="40" t="s">
        <v>371</v>
      </c>
      <c r="E21" s="39" t="s">
        <v>372</v>
      </c>
      <c r="F21" s="39" t="s">
        <v>43</v>
      </c>
      <c r="G21" s="39" t="str">
        <f>_xlfn.DISPIMG("ID_4FA71474BC2943159E7CB613EE78A55F",1)</f>
        <v>=DISPIMG("ID_4FA71474BC2943159E7CB613EE78A55F",1)</v>
      </c>
      <c r="H21" s="39"/>
      <c r="I21" s="47" t="s">
        <v>17</v>
      </c>
      <c r="J21" s="48" t="s">
        <v>18</v>
      </c>
    </row>
    <row r="22" ht="28.8" spans="1:10">
      <c r="A22" s="1" t="s">
        <v>407</v>
      </c>
      <c r="B22" s="1" t="s">
        <v>134</v>
      </c>
      <c r="C22" s="1" t="s">
        <v>408</v>
      </c>
      <c r="D22" s="38" t="s">
        <v>371</v>
      </c>
      <c r="E22" s="1" t="s">
        <v>372</v>
      </c>
      <c r="F22" s="1" t="s">
        <v>16</v>
      </c>
      <c r="G22" s="1" t="str">
        <f>_xlfn.DISPIMG("ID_7D8018C02FA04D6DB5DDF9B81B724FF9",1)</f>
        <v>=DISPIMG("ID_7D8018C02FA04D6DB5DDF9B81B724FF9",1)</v>
      </c>
      <c r="I22" s="45" t="s">
        <v>17</v>
      </c>
      <c r="J22" s="46" t="s">
        <v>18</v>
      </c>
    </row>
    <row r="23" ht="28.8" spans="1:10">
      <c r="A23" s="1" t="s">
        <v>409</v>
      </c>
      <c r="B23" s="1" t="s">
        <v>134</v>
      </c>
      <c r="C23" s="1" t="s">
        <v>410</v>
      </c>
      <c r="D23" s="38" t="s">
        <v>371</v>
      </c>
      <c r="E23" s="1" t="s">
        <v>372</v>
      </c>
      <c r="F23" s="1" t="s">
        <v>16</v>
      </c>
      <c r="G23" s="1" t="str">
        <f>_xlfn.DISPIMG("ID_6D658F5940BA4D2188756B74EB705827",1)</f>
        <v>=DISPIMG("ID_6D658F5940BA4D2188756B74EB705827",1)</v>
      </c>
      <c r="I23" s="45" t="s">
        <v>17</v>
      </c>
      <c r="J23" s="46" t="s">
        <v>18</v>
      </c>
    </row>
    <row r="24" ht="28.8" spans="1:10">
      <c r="A24" s="39" t="s">
        <v>411</v>
      </c>
      <c r="B24" s="39" t="s">
        <v>134</v>
      </c>
      <c r="C24" s="39" t="s">
        <v>412</v>
      </c>
      <c r="D24" s="40" t="s">
        <v>371</v>
      </c>
      <c r="E24" s="39" t="s">
        <v>372</v>
      </c>
      <c r="F24" s="39" t="s">
        <v>43</v>
      </c>
      <c r="G24" s="39" t="str">
        <f>_xlfn.DISPIMG("ID_20AF8B36464F4A95B5F849491A62C68F",1)</f>
        <v>=DISPIMG("ID_20AF8B36464F4A95B5F849491A62C68F",1)</v>
      </c>
      <c r="H24" s="39"/>
      <c r="I24" s="47" t="s">
        <v>17</v>
      </c>
      <c r="J24" s="48" t="s">
        <v>18</v>
      </c>
    </row>
    <row r="25" ht="28.8" spans="1:10">
      <c r="A25" s="39" t="s">
        <v>413</v>
      </c>
      <c r="B25" s="39" t="s">
        <v>134</v>
      </c>
      <c r="C25" s="39" t="s">
        <v>414</v>
      </c>
      <c r="D25" s="40" t="s">
        <v>371</v>
      </c>
      <c r="E25" s="39" t="s">
        <v>372</v>
      </c>
      <c r="F25" s="39" t="s">
        <v>43</v>
      </c>
      <c r="G25" s="39" t="str">
        <f>_xlfn.DISPIMG("ID_3D61B2FE64B24B9399EDFC01C085A6AC",1)</f>
        <v>=DISPIMG("ID_3D61B2FE64B24B9399EDFC01C085A6AC",1)</v>
      </c>
      <c r="H25" s="39"/>
      <c r="I25" s="47" t="s">
        <v>17</v>
      </c>
      <c r="J25" s="48" t="s">
        <v>18</v>
      </c>
    </row>
  </sheetData>
  <mergeCells count="1">
    <mergeCell ref="A1:J2"/>
  </mergeCells>
  <pageMargins left="0.75" right="0.75" top="1" bottom="1" header="0.5" footer="0.5"/>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etc="http://www.wps.cn/officeDocument/2017/etCustomData">
  <sheetPr/>
  <dimension ref="A1:L25"/>
  <sheetViews>
    <sheetView zoomScale="70" zoomScaleNormal="70" workbookViewId="0">
      <selection activeCell="K28" sqref="K28"/>
    </sheetView>
  </sheetViews>
  <sheetFormatPr defaultColWidth="8.88888888888889" defaultRowHeight="14.4"/>
  <cols>
    <col min="1" max="1" width="6.88888888888889" style="1" customWidth="1"/>
    <col min="2" max="2" width="8.11111111111111" style="1" customWidth="1"/>
    <col min="3" max="3" width="9.66666666666667" style="1" customWidth="1"/>
    <col min="4" max="4" width="10.2222222222222" style="1" customWidth="1"/>
    <col min="5" max="5" width="32.6666666666667" style="1" customWidth="1"/>
    <col min="6" max="7" width="35.4444444444444" style="1" customWidth="1"/>
    <col min="8" max="8" width="35" style="1" customWidth="1"/>
    <col min="9" max="10" width="33.2222222222222" style="1" customWidth="1"/>
    <col min="11" max="11" width="19.4444444444444" style="1" customWidth="1"/>
    <col min="12" max="12" width="14.3333333333333" style="1" customWidth="1"/>
    <col min="13" max="16384" width="8.88888888888889" style="1"/>
  </cols>
  <sheetData>
    <row r="1" spans="1:12">
      <c r="A1" s="2" t="s">
        <v>415</v>
      </c>
      <c r="B1" s="3"/>
      <c r="C1" s="3"/>
      <c r="D1" s="3"/>
      <c r="E1" s="3"/>
      <c r="F1" s="3"/>
      <c r="G1" s="3"/>
      <c r="H1" s="3"/>
      <c r="I1" s="3"/>
      <c r="J1" s="3"/>
      <c r="K1" s="20"/>
      <c r="L1" s="21"/>
    </row>
    <row r="2" spans="1:12">
      <c r="A2" s="4"/>
      <c r="B2" s="5"/>
      <c r="C2" s="5"/>
      <c r="D2" s="5"/>
      <c r="E2" s="5"/>
      <c r="F2" s="5"/>
      <c r="G2" s="5"/>
      <c r="H2" s="5"/>
      <c r="I2" s="5"/>
      <c r="J2" s="5"/>
      <c r="K2" s="22"/>
      <c r="L2" s="23"/>
    </row>
    <row r="3" ht="31.2" spans="1:12">
      <c r="A3" s="6" t="s">
        <v>416</v>
      </c>
      <c r="B3" s="7" t="s">
        <v>1</v>
      </c>
      <c r="C3" s="7" t="s">
        <v>417</v>
      </c>
      <c r="D3" s="7" t="s">
        <v>418</v>
      </c>
      <c r="E3" s="8" t="s">
        <v>419</v>
      </c>
      <c r="F3" s="8" t="s">
        <v>420</v>
      </c>
      <c r="G3" s="8" t="s">
        <v>421</v>
      </c>
      <c r="H3" s="9" t="s">
        <v>422</v>
      </c>
      <c r="I3" s="24" t="s">
        <v>7</v>
      </c>
      <c r="J3" s="25" t="s">
        <v>8</v>
      </c>
      <c r="K3" s="26" t="s">
        <v>9</v>
      </c>
      <c r="L3" s="26" t="s">
        <v>10</v>
      </c>
    </row>
    <row r="4" ht="215.7" spans="1:12">
      <c r="A4" s="10" t="s">
        <v>44</v>
      </c>
      <c r="B4" s="11" t="s">
        <v>41</v>
      </c>
      <c r="C4" s="12" t="s">
        <v>423</v>
      </c>
      <c r="D4" s="12" t="s">
        <v>424</v>
      </c>
      <c r="E4" s="13" t="s">
        <v>425</v>
      </c>
      <c r="F4" s="14" t="s">
        <v>32</v>
      </c>
      <c r="G4" s="15" t="s">
        <v>33</v>
      </c>
      <c r="H4" s="16" t="s">
        <v>426</v>
      </c>
      <c r="I4" s="15" t="str">
        <f>_xlfn.DISPIMG("ID_BCB8212D3125430382C8C1C964A7A8AF",1)</f>
        <v>=DISPIMG("ID_BCB8212D3125430382C8C1C964A7A8AF",1)</v>
      </c>
      <c r="K4" s="27" t="s">
        <v>17</v>
      </c>
      <c r="L4" s="28" t="s">
        <v>18</v>
      </c>
    </row>
    <row r="5" ht="150.2" spans="1:12">
      <c r="A5" s="10" t="s">
        <v>100</v>
      </c>
      <c r="B5" s="11" t="s">
        <v>98</v>
      </c>
      <c r="C5" s="12" t="s">
        <v>423</v>
      </c>
      <c r="D5" s="12" t="s">
        <v>423</v>
      </c>
      <c r="E5" s="13" t="s">
        <v>427</v>
      </c>
      <c r="F5" s="14" t="s">
        <v>94</v>
      </c>
      <c r="G5" s="17" t="s">
        <v>95</v>
      </c>
      <c r="H5" s="16" t="s">
        <v>426</v>
      </c>
      <c r="I5" s="29" t="str">
        <f>_xlfn.DISPIMG("ID_54D420DDC57548DD9BB3047D0398E927",1)</f>
        <v>=DISPIMG("ID_54D420DDC57548DD9BB3047D0398E927",1)</v>
      </c>
      <c r="K5" s="17" t="s">
        <v>17</v>
      </c>
      <c r="L5" s="30" t="s">
        <v>18</v>
      </c>
    </row>
    <row r="6" ht="150.2" spans="1:12">
      <c r="A6" s="10" t="s">
        <v>112</v>
      </c>
      <c r="B6" s="11" t="s">
        <v>110</v>
      </c>
      <c r="C6" s="12" t="s">
        <v>423</v>
      </c>
      <c r="D6" s="12" t="s">
        <v>423</v>
      </c>
      <c r="E6" s="13" t="s">
        <v>428</v>
      </c>
      <c r="F6" s="14" t="s">
        <v>94</v>
      </c>
      <c r="G6" s="17" t="s">
        <v>429</v>
      </c>
      <c r="H6" s="16" t="s">
        <v>426</v>
      </c>
      <c r="I6" s="29" t="str">
        <f>_xlfn.DISPIMG("ID_18E1E99AE9E644F0B06C4A1A92FE0043",1)</f>
        <v>=DISPIMG("ID_18E1E99AE9E644F0B06C4A1A92FE0043",1)</v>
      </c>
      <c r="K6" s="17" t="s">
        <v>17</v>
      </c>
      <c r="L6" s="30" t="s">
        <v>18</v>
      </c>
    </row>
    <row r="7" ht="86.4" spans="1:12">
      <c r="A7" s="10" t="s">
        <v>430</v>
      </c>
      <c r="B7" s="18" t="s">
        <v>340</v>
      </c>
      <c r="C7" s="10" t="s">
        <v>431</v>
      </c>
      <c r="D7" s="10" t="s">
        <v>431</v>
      </c>
      <c r="E7" s="14" t="s">
        <v>432</v>
      </c>
      <c r="F7" s="14" t="s">
        <v>334</v>
      </c>
      <c r="G7" s="19" t="s">
        <v>342</v>
      </c>
      <c r="H7" s="14" t="s">
        <v>433</v>
      </c>
      <c r="I7" s="16"/>
      <c r="K7" s="27" t="s">
        <v>17</v>
      </c>
      <c r="L7" s="28" t="s">
        <v>18</v>
      </c>
    </row>
    <row r="8" ht="403.6" spans="1:12">
      <c r="A8" s="10" t="s">
        <v>352</v>
      </c>
      <c r="B8" s="18" t="s">
        <v>348</v>
      </c>
      <c r="C8" s="12" t="s">
        <v>423</v>
      </c>
      <c r="D8" s="12" t="s">
        <v>424</v>
      </c>
      <c r="E8" s="16" t="s">
        <v>434</v>
      </c>
      <c r="F8" s="14" t="s">
        <v>350</v>
      </c>
      <c r="G8" s="15" t="s">
        <v>351</v>
      </c>
      <c r="H8" s="16" t="s">
        <v>435</v>
      </c>
      <c r="I8" s="15" t="str">
        <f>_xlfn.DISPIMG("ID_72DECBF82AEB43C79F98842A42F4807B",1)</f>
        <v>=DISPIMG("ID_72DECBF82AEB43C79F98842A42F4807B",1)</v>
      </c>
      <c r="K8" s="27" t="s">
        <v>17</v>
      </c>
      <c r="L8" s="28" t="s">
        <v>18</v>
      </c>
    </row>
    <row r="9" ht="403.6" spans="1:12">
      <c r="A9" s="10" t="s">
        <v>358</v>
      </c>
      <c r="B9" s="18" t="s">
        <v>353</v>
      </c>
      <c r="C9" s="12" t="s">
        <v>423</v>
      </c>
      <c r="D9" s="12" t="s">
        <v>424</v>
      </c>
      <c r="E9" s="14" t="s">
        <v>355</v>
      </c>
      <c r="F9" s="14" t="s">
        <v>356</v>
      </c>
      <c r="G9" s="15" t="s">
        <v>357</v>
      </c>
      <c r="H9" s="16" t="s">
        <v>435</v>
      </c>
      <c r="I9" s="15" t="str">
        <f t="shared" ref="I9:I11" si="0">_xlfn.DISPIMG("ID_1F983CFFAADD47F58A4D1B1AB4BFB246",1)</f>
        <v>=DISPIMG("ID_1F983CFFAADD47F58A4D1B1AB4BFB246",1)</v>
      </c>
      <c r="K9" s="17" t="s">
        <v>17</v>
      </c>
      <c r="L9" s="30" t="s">
        <v>18</v>
      </c>
    </row>
    <row r="10" ht="403.6" spans="1:12">
      <c r="A10" s="10" t="s">
        <v>362</v>
      </c>
      <c r="B10" s="18" t="s">
        <v>359</v>
      </c>
      <c r="C10" s="12" t="s">
        <v>423</v>
      </c>
      <c r="D10" s="12" t="s">
        <v>424</v>
      </c>
      <c r="E10" s="14" t="s">
        <v>360</v>
      </c>
      <c r="F10" s="14" t="s">
        <v>361</v>
      </c>
      <c r="G10" s="15" t="s">
        <v>357</v>
      </c>
      <c r="H10" s="16" t="s">
        <v>435</v>
      </c>
      <c r="I10" s="15" t="str">
        <f t="shared" si="0"/>
        <v>=DISPIMG("ID_1F983CFFAADD47F58A4D1B1AB4BFB246",1)</v>
      </c>
      <c r="K10" s="27" t="s">
        <v>17</v>
      </c>
      <c r="L10" s="28" t="s">
        <v>18</v>
      </c>
    </row>
    <row r="11" ht="403.6" spans="1:12">
      <c r="A11" s="10" t="s">
        <v>367</v>
      </c>
      <c r="B11" s="18" t="s">
        <v>363</v>
      </c>
      <c r="C11" s="12" t="s">
        <v>423</v>
      </c>
      <c r="D11" s="12" t="s">
        <v>424</v>
      </c>
      <c r="E11" s="19" t="s">
        <v>436</v>
      </c>
      <c r="F11" s="14" t="s">
        <v>365</v>
      </c>
      <c r="G11" s="14" t="s">
        <v>366</v>
      </c>
      <c r="H11" s="16" t="s">
        <v>433</v>
      </c>
      <c r="I11" s="15" t="str">
        <f t="shared" si="0"/>
        <v>=DISPIMG("ID_1F983CFFAADD47F58A4D1B1AB4BFB246",1)</v>
      </c>
      <c r="K11" s="27" t="s">
        <v>17</v>
      </c>
      <c r="L11" s="28" t="s">
        <v>18</v>
      </c>
    </row>
    <row r="12" ht="28.8" spans="1:12">
      <c r="A12" s="10" t="s">
        <v>437</v>
      </c>
      <c r="B12" s="18" t="s">
        <v>373</v>
      </c>
      <c r="C12" s="10" t="s">
        <v>438</v>
      </c>
      <c r="D12" s="10" t="s">
        <v>438</v>
      </c>
      <c r="E12" s="15" t="s">
        <v>439</v>
      </c>
      <c r="F12" s="14" t="s">
        <v>371</v>
      </c>
      <c r="G12" s="15" t="s">
        <v>372</v>
      </c>
      <c r="H12" s="15" t="s">
        <v>440</v>
      </c>
      <c r="I12" s="15" t="str">
        <f>_xlfn.DISPIMG("ID_2A4FC8E2249B4E7D828087C6C71CA660",1)</f>
        <v>=DISPIMG("ID_2A4FC8E2249B4E7D828087C6C71CA660",1)</v>
      </c>
      <c r="K12" s="27" t="s">
        <v>17</v>
      </c>
      <c r="L12" s="28" t="s">
        <v>18</v>
      </c>
    </row>
    <row r="13" ht="28.8" spans="1:12">
      <c r="A13" s="10" t="s">
        <v>441</v>
      </c>
      <c r="B13" s="18" t="s">
        <v>375</v>
      </c>
      <c r="C13" s="10" t="s">
        <v>438</v>
      </c>
      <c r="D13" s="10" t="s">
        <v>438</v>
      </c>
      <c r="E13" s="15" t="s">
        <v>442</v>
      </c>
      <c r="F13" s="14" t="s">
        <v>371</v>
      </c>
      <c r="G13" s="15" t="s">
        <v>372</v>
      </c>
      <c r="H13" s="15" t="s">
        <v>440</v>
      </c>
      <c r="I13" s="15" t="str">
        <f>_xlfn.DISPIMG("ID_BB4762855383462BB9FC90A41AA954BD",1)</f>
        <v>=DISPIMG("ID_BB4762855383462BB9FC90A41AA954BD",1)</v>
      </c>
      <c r="K13" s="27" t="s">
        <v>17</v>
      </c>
      <c r="L13" s="28" t="s">
        <v>18</v>
      </c>
    </row>
    <row r="14" ht="28.8" spans="1:12">
      <c r="A14" s="10" t="s">
        <v>443</v>
      </c>
      <c r="B14" s="18" t="s">
        <v>381</v>
      </c>
      <c r="C14" s="10" t="s">
        <v>438</v>
      </c>
      <c r="D14" s="10" t="s">
        <v>438</v>
      </c>
      <c r="E14" s="15" t="s">
        <v>444</v>
      </c>
      <c r="F14" s="14" t="s">
        <v>371</v>
      </c>
      <c r="G14" s="15" t="s">
        <v>372</v>
      </c>
      <c r="H14" s="15" t="s">
        <v>440</v>
      </c>
      <c r="I14" s="15" t="str">
        <f>_xlfn.DISPIMG("ID_36F928B190F44D5990903C6C67EC3E40",1)</f>
        <v>=DISPIMG("ID_36F928B190F44D5990903C6C67EC3E40",1)</v>
      </c>
      <c r="K14" s="27" t="s">
        <v>17</v>
      </c>
      <c r="L14" s="28" t="s">
        <v>18</v>
      </c>
    </row>
    <row r="15" ht="28.8" spans="1:12">
      <c r="A15" s="10" t="s">
        <v>445</v>
      </c>
      <c r="B15" s="18" t="s">
        <v>395</v>
      </c>
      <c r="C15" s="10" t="s">
        <v>438</v>
      </c>
      <c r="D15" s="10" t="s">
        <v>438</v>
      </c>
      <c r="E15" s="15" t="s">
        <v>446</v>
      </c>
      <c r="F15" s="14" t="s">
        <v>371</v>
      </c>
      <c r="G15" s="15" t="s">
        <v>372</v>
      </c>
      <c r="H15" s="15" t="s">
        <v>440</v>
      </c>
      <c r="I15" s="15" t="str">
        <f>_xlfn.DISPIMG("ID_F148444999B54AF48AE6F3A0406CE381",1)</f>
        <v>=DISPIMG("ID_F148444999B54AF48AE6F3A0406CE381",1)</v>
      </c>
      <c r="K15" s="27" t="s">
        <v>17</v>
      </c>
      <c r="L15" s="28" t="s">
        <v>18</v>
      </c>
    </row>
    <row r="16" ht="28.8" spans="1:12">
      <c r="A16" s="10" t="s">
        <v>447</v>
      </c>
      <c r="B16" s="18" t="s">
        <v>397</v>
      </c>
      <c r="C16" s="10" t="s">
        <v>438</v>
      </c>
      <c r="D16" s="10" t="s">
        <v>438</v>
      </c>
      <c r="E16" s="15" t="s">
        <v>448</v>
      </c>
      <c r="F16" s="14" t="s">
        <v>371</v>
      </c>
      <c r="G16" s="15" t="s">
        <v>372</v>
      </c>
      <c r="H16" s="15" t="s">
        <v>440</v>
      </c>
      <c r="I16" s="15" t="str">
        <f>_xlfn.DISPIMG("ID_5327AD27B1284664A974381DCDA7DF7A",1)</f>
        <v>=DISPIMG("ID_5327AD27B1284664A974381DCDA7DF7A",1)</v>
      </c>
      <c r="K16" s="17" t="s">
        <v>17</v>
      </c>
      <c r="L16" s="30" t="s">
        <v>18</v>
      </c>
    </row>
    <row r="17" ht="28.8" spans="1:12">
      <c r="A17" s="10" t="s">
        <v>449</v>
      </c>
      <c r="B17" s="18" t="s">
        <v>403</v>
      </c>
      <c r="C17" s="10" t="s">
        <v>438</v>
      </c>
      <c r="D17" s="10" t="s">
        <v>438</v>
      </c>
      <c r="E17" s="15" t="s">
        <v>450</v>
      </c>
      <c r="F17" s="14" t="s">
        <v>371</v>
      </c>
      <c r="G17" s="15" t="s">
        <v>372</v>
      </c>
      <c r="H17" s="15" t="s">
        <v>440</v>
      </c>
      <c r="I17" s="15" t="str">
        <f>_xlfn.DISPIMG("ID_8AA277BAA95B403B92A80F946DD6DF71",1)</f>
        <v>=DISPIMG("ID_8AA277BAA95B403B92A80F946DD6DF71",1)</v>
      </c>
      <c r="K17" s="17" t="s">
        <v>17</v>
      </c>
      <c r="L17" s="30" t="s">
        <v>18</v>
      </c>
    </row>
    <row r="18" ht="28.8" spans="1:12">
      <c r="A18" s="10" t="s">
        <v>451</v>
      </c>
      <c r="B18" s="18" t="s">
        <v>405</v>
      </c>
      <c r="C18" s="10" t="s">
        <v>438</v>
      </c>
      <c r="D18" s="10" t="s">
        <v>438</v>
      </c>
      <c r="E18" s="15" t="s">
        <v>452</v>
      </c>
      <c r="F18" s="14" t="s">
        <v>371</v>
      </c>
      <c r="G18" s="15" t="s">
        <v>372</v>
      </c>
      <c r="H18" s="15" t="s">
        <v>440</v>
      </c>
      <c r="I18" s="15" t="str">
        <f>_xlfn.DISPIMG("ID_4FA71474BC2943159E7CB613EE78A55F",1)</f>
        <v>=DISPIMG("ID_4FA71474BC2943159E7CB613EE78A55F",1)</v>
      </c>
      <c r="K18" s="27" t="s">
        <v>17</v>
      </c>
      <c r="L18" s="28" t="s">
        <v>18</v>
      </c>
    </row>
    <row r="19" ht="28.8" spans="1:12">
      <c r="A19" s="10" t="s">
        <v>453</v>
      </c>
      <c r="B19" s="18" t="s">
        <v>411</v>
      </c>
      <c r="C19" s="10" t="s">
        <v>438</v>
      </c>
      <c r="D19" s="10" t="s">
        <v>438</v>
      </c>
      <c r="E19" s="15" t="s">
        <v>454</v>
      </c>
      <c r="F19" s="14" t="s">
        <v>371</v>
      </c>
      <c r="G19" s="15" t="s">
        <v>372</v>
      </c>
      <c r="H19" s="15" t="s">
        <v>440</v>
      </c>
      <c r="I19" s="15" t="str">
        <f>_xlfn.DISPIMG("ID_20AF8B36464F4A95B5F849491A62C68F",1)</f>
        <v>=DISPIMG("ID_20AF8B36464F4A95B5F849491A62C68F",1)</v>
      </c>
      <c r="K19" s="27" t="s">
        <v>17</v>
      </c>
      <c r="L19" s="28" t="s">
        <v>18</v>
      </c>
    </row>
    <row r="20" ht="28.8" spans="1:12">
      <c r="A20" s="10" t="s">
        <v>455</v>
      </c>
      <c r="B20" s="18" t="s">
        <v>413</v>
      </c>
      <c r="C20" s="10" t="s">
        <v>438</v>
      </c>
      <c r="D20" s="10" t="s">
        <v>438</v>
      </c>
      <c r="E20" s="15" t="s">
        <v>456</v>
      </c>
      <c r="F20" s="14" t="s">
        <v>371</v>
      </c>
      <c r="G20" s="15" t="s">
        <v>372</v>
      </c>
      <c r="H20" s="15" t="s">
        <v>440</v>
      </c>
      <c r="I20" s="15" t="str">
        <f>_xlfn.DISPIMG("ID_3D61B2FE64B24B9399EDFC01C085A6AC",1)</f>
        <v>=DISPIMG("ID_3D61B2FE64B24B9399EDFC01C085A6AC",1)</v>
      </c>
      <c r="K20" s="17" t="s">
        <v>17</v>
      </c>
      <c r="L20" s="30" t="s">
        <v>18</v>
      </c>
    </row>
    <row r="21" spans="11:12">
      <c r="K21" s="17"/>
      <c r="L21" s="30"/>
    </row>
    <row r="22" spans="11:12">
      <c r="K22" s="27"/>
      <c r="L22" s="28"/>
    </row>
    <row r="23" spans="11:12">
      <c r="K23" s="27"/>
      <c r="L23" s="28"/>
    </row>
    <row r="24" spans="11:12">
      <c r="K24" s="17"/>
      <c r="L24" s="30"/>
    </row>
    <row r="25" spans="11:12">
      <c r="K25" s="17"/>
      <c r="L25" s="30"/>
    </row>
  </sheetData>
  <mergeCells count="1">
    <mergeCell ref="A1:L2"/>
  </mergeCells>
  <dataValidations count="2">
    <dataValidation type="list" allowBlank="1" showInputMessage="1" showErrorMessage="1" sqref="C4 C5:D5 C6:D6 C8 C9 C10 C11">
      <formula1>"High, Medium, Low, Not Planned"</formula1>
    </dataValidation>
    <dataValidation type="list" allowBlank="1" showInputMessage="1" showErrorMessage="1" sqref="D4 D8 D9 D10 D11">
      <formula1>"Blocking, Critical, High, Medium, Low"</formula1>
    </dataValidation>
  </dataValidations>
  <pageMargins left="0.75" right="0.75" top="1" bottom="1" header="0.5" footer="0.5"/>
  <headerFooter/>
</worksheet>
</file>

<file path=docProps/app.xml><?xml version="1.0" encoding="utf-8"?>
<Properties xmlns="http://schemas.openxmlformats.org/officeDocument/2006/extended-properties" xmlns:vt="http://schemas.openxmlformats.org/officeDocument/2006/docPropsVTypes">
  <Application>WPS Spreadsheets</Application>
  <HeadingPairs>
    <vt:vector size="2" baseType="variant">
      <vt:variant>
        <vt:lpstr>工作表</vt:lpstr>
      </vt:variant>
      <vt:variant>
        <vt:i4>7</vt:i4>
      </vt:variant>
    </vt:vector>
  </HeadingPairs>
  <TitlesOfParts>
    <vt:vector size="7" baseType="lpstr">
      <vt:lpstr>Use Test 1</vt:lpstr>
      <vt:lpstr>Use Test 2</vt:lpstr>
      <vt:lpstr>Use Test 3</vt:lpstr>
      <vt:lpstr>Use Test 4</vt:lpstr>
      <vt:lpstr>Use Test 5</vt:lpstr>
      <vt:lpstr>Use Test 6</vt:lpstr>
      <vt:lpstr>BUG REPORT</vt:lpstr>
    </vt:vector>
  </TitlesOfParts>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ghris</dc:creator>
  <cp:lastModifiedBy>ghris</cp:lastModifiedBy>
  <dcterms:created xsi:type="dcterms:W3CDTF">2025-08-11T12:27:28Z</dcterms:created>
  <dcterms:modified xsi:type="dcterms:W3CDTF">2025-08-12T11:31:16Z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ICV">
    <vt:lpwstr>24EE6DFC24044192A02E45C56FA2C446_11</vt:lpwstr>
  </property>
  <property fmtid="{D5CDD505-2E9C-101B-9397-08002B2CF9AE}" pid="3" name="KSOProductBuildVer">
    <vt:lpwstr>1033-12.2.0.21936</vt:lpwstr>
  </property>
</Properties>
</file>